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98AE6E6F-6081-4D9F-A53E-EA837FE3BD17}" xr6:coauthVersionLast="47" xr6:coauthVersionMax="47" xr10:uidLastSave="{00000000-0000-0000-0000-000000000000}"/>
  <bookViews>
    <workbookView xWindow="-120" yWindow="-120" windowWidth="29040" windowHeight="15720" tabRatio="775" xr2:uid="{00000000-000D-0000-FFFF-FFFF00000000}"/>
  </bookViews>
  <sheets>
    <sheet name="PL【JGAAP】" sheetId="51" r:id="rId1"/>
    <sheet name="PL【IFRS】 " sheetId="61" r:id="rId2"/>
    <sheet name="PL QTR【JGAAP】" sheetId="52" r:id="rId3"/>
    <sheet name="PL QTR【IFRS】  " sheetId="64" r:id="rId4"/>
    <sheet name="BS【JGAAP】" sheetId="53" r:id="rId5"/>
    <sheet name="BS【IFRS】" sheetId="65" r:id="rId6"/>
    <sheet name="CF【JGAAP】" sheetId="54" r:id="rId7"/>
    <sheet name="CF【IFRS】" sheetId="48" r:id="rId8"/>
    <sheet name="SEGMENT【JGAAP】" sheetId="41" r:id="rId9"/>
    <sheet name="SEGMENT【IFRS】" sheetId="66" r:id="rId10"/>
    <sheet name="GROUP（1） " sheetId="67" r:id="rId11"/>
    <sheet name="GROUP  (2)" sheetId="68" r:id="rId12"/>
    <sheet name="ETC" sheetId="69" r:id="rId13"/>
    <sheet name="XTA_EXCEL_LINK_WORKSHEET" sheetId="63" state="veryHidden" r:id="rId14"/>
  </sheets>
  <externalReferences>
    <externalReference r:id="rId15"/>
  </externalReferences>
  <definedNames>
    <definedName name="EV__LASTREFTIME__" hidden="1">39563.8390046296</definedName>
    <definedName name="_xlnm.Print_Area" localSheetId="5">BS【IFRS】!$A$1:$Q$62</definedName>
    <definedName name="_xlnm.Print_Area" localSheetId="4">BS【JGAAP】!$A$1:$L$65</definedName>
    <definedName name="_xlnm.Print_Area" localSheetId="7">CF【IFRS】!$A$1:$R$68</definedName>
    <definedName name="_xlnm.Print_Area" localSheetId="6">CF【JGAAP】!$A$1:$M$68</definedName>
    <definedName name="_xlnm.Print_Area" localSheetId="12">ETC!$A$1:$AE$31</definedName>
    <definedName name="_xlnm.Print_Area" localSheetId="11">'GROUP  (2)'!$A$1:$AG$40</definedName>
    <definedName name="_xlnm.Print_Area" localSheetId="10">'GROUP（1） '!$A$1:$AM$56</definedName>
    <definedName name="_xlnm.Print_Area" localSheetId="3">'PL QTR【IFRS】  '!$A$1:$AO$76</definedName>
    <definedName name="_xlnm.Print_Area" localSheetId="2">'PL QTR【JGAAP】'!$A$1:$AP$33</definedName>
    <definedName name="_xlnm.Print_Area" localSheetId="1">'PL【IFRS】 '!$A$1:$S$76</definedName>
    <definedName name="_xlnm.Print_Area" localSheetId="0">PL【JGAAP】!$A$1:$P$101</definedName>
    <definedName name="_xlnm.Print_Area" localSheetId="9">SEGMENT【IFRS】!$A$1:$AA$51</definedName>
    <definedName name="_xlnm.Print_Area" localSheetId="8">SEGMENT【JGAAP】!$A$1:$V$60</definedName>
    <definedName name="XTA_EXCEL_LINK_251" hidden="1">'PL【IFRS】 '!$N$7</definedName>
    <definedName name="XTA_EXCEL_LINK_252" hidden="1">'PL【IFRS】 '!$N$8</definedName>
    <definedName name="XTA_EXCEL_LINK_253" hidden="1">'PL【IFRS】 '!$N$9</definedName>
    <definedName name="XTA_EXCEL_LINK_254" hidden="1">'PL【IFRS】 '!$N$10</definedName>
    <definedName name="XTA_EXCEL_LINK_255" hidden="1">'PL【IFRS】 '!$N$11</definedName>
    <definedName name="XTA_EXCEL_LINK_256" hidden="1">'PL【IFRS】 '!$N$12</definedName>
    <definedName name="XTA_EXCEL_LINK_257" hidden="1">'PL【IFRS】 '!$N$14</definedName>
    <definedName name="XTA_EXCEL_LINK_258" hidden="1">'PL【IFRS】 '!$N$15</definedName>
    <definedName name="XTA_EXCEL_LINK_259" hidden="1">'PL【IFRS】 '!$N$16</definedName>
    <definedName name="XTA_EXCEL_LINK_260" hidden="1">'PL【IFRS】 '!$N$17</definedName>
    <definedName name="XTA_EXCEL_LINK_261" hidden="1">'PL【IFRS】 '!$N$18</definedName>
    <definedName name="XTA_EXCEL_LINK_262" hidden="1">'PL【IFRS】 '!$N$19</definedName>
    <definedName name="XTA_EXCEL_LINK_263" hidden="1">'PL【IFRS】 '!$N$26</definedName>
    <definedName name="XTA_EXCEL_LINK_264" hidden="1">'PL【IFRS】 '!$N$23</definedName>
    <definedName name="XTA_EXCEL_LINK_265" hidden="1">'PL【IFRS】 '!$N$24</definedName>
    <definedName name="XTA_EXCEL_LINK_267" hidden="1">'PL【IFRS】 '!$N$30</definedName>
    <definedName name="XTA_EXCEL_LINK_268" hidden="1">'PL【IFRS】 '!$N$28</definedName>
    <definedName name="XTA_EXCEL_LINK_269" hidden="1">'PL【IFRS】 '!$N$31</definedName>
    <definedName name="XTA_EXCEL_LINK_270" hidden="1">'PL【IFRS】 '!$N$32</definedName>
    <definedName name="XTA_EXCEL_LINK_271" hidden="1">'PL【IFRS】 '!$N$33</definedName>
    <definedName name="XTA_EXCEL_LINK_272" hidden="1">'PL【IFRS】 '!$N$34</definedName>
    <definedName name="XTA_EXCEL_LINK_273" hidden="1">'PL【IFRS】 '!$N$36</definedName>
    <definedName name="XTA_EXCEL_LINK_274" hidden="1">'PL【IFRS】 '!$N$37</definedName>
    <definedName name="XTA_EXCEL_LINK_350" hidden="1">#REF!</definedName>
    <definedName name="XTA_EXCEL_LINK_351" hidden="1">#REF!</definedName>
    <definedName name="XTA_EXCEL_LINK_352" hidden="1">#REF!</definedName>
    <definedName name="XTA_EXCEL_LINK_353" hidden="1">CF【IFRS】!$O$6</definedName>
    <definedName name="XTA_EXCEL_LINK_354" hidden="1">CF【IFRS】!$O$7</definedName>
    <definedName name="XTA_EXCEL_LINK_355" hidden="1">CF【IFRS】!$O$8</definedName>
    <definedName name="XTA_EXCEL_LINK_356" hidden="1">CF【IFRS】!$O$9</definedName>
    <definedName name="XTA_EXCEL_LINK_357" hidden="1">CF【IFRS】!$O$10</definedName>
    <definedName name="XTA_EXCEL_LINK_358" hidden="1">CF【IFRS】!$O$11</definedName>
    <definedName name="XTA_EXCEL_LINK_359" hidden="1">CF【IFRS】!$O$12</definedName>
    <definedName name="XTA_EXCEL_LINK_360" hidden="1">CF【IFRS】!$O$13</definedName>
    <definedName name="XTA_EXCEL_LINK_361" hidden="1">CF【IFRS】!$O$14</definedName>
    <definedName name="XTA_EXCEL_LINK_362" hidden="1">CF【IFRS】!$O$15</definedName>
    <definedName name="XTA_EXCEL_LINK_363" hidden="1">CF【IFRS】!$O$16</definedName>
    <definedName name="XTA_EXCEL_LINK_364" hidden="1">CF【IFRS】!$O$17</definedName>
    <definedName name="XTA_EXCEL_LINK_365" hidden="1">CF【IFRS】!$O$18</definedName>
    <definedName name="XTA_EXCEL_LINK_366" hidden="1">CF【IFRS】!$O$19</definedName>
    <definedName name="XTA_EXCEL_LINK_367" hidden="1">CF【IFRS】!$O$20</definedName>
    <definedName name="XTA_EXCEL_LINK_368" hidden="1">CF【IFRS】!$O$21</definedName>
    <definedName name="XTA_EXCEL_LINK_369" hidden="1">CF【IFRS】!$O$22</definedName>
    <definedName name="XTA_EXCEL_LINK_370" hidden="1">CF【IFRS】!$O$23</definedName>
    <definedName name="XTA_EXCEL_LINK_371" hidden="1">CF【IFRS】!$O$24</definedName>
    <definedName name="XTA_EXCEL_LINK_372" hidden="1">CF【IFRS】!$O$26</definedName>
    <definedName name="XTA_EXCEL_LINK_373" hidden="1">CF【IFRS】!$O$27</definedName>
    <definedName name="XTA_EXCEL_LINK_374" hidden="1">CF【IFRS】!$O$28</definedName>
    <definedName name="XTA_EXCEL_LINK_375" hidden="1">CF【IFRS】!$O$29</definedName>
    <definedName name="XTA_EXCEL_LINK_376" hidden="1">CF【IFRS】!$O$30</definedName>
    <definedName name="XTA_EXCEL_LINK_377" hidden="1">CF【IFRS】!$O$31</definedName>
    <definedName name="XTA_EXCEL_LINK_378" hidden="1">CF【IFRS】!$O$32</definedName>
    <definedName name="XTA_EXCEL_LINK_379" hidden="1">CF【IFRS】!$O$33</definedName>
    <definedName name="XTA_EXCEL_LINK_380" hidden="1">CF【IFRS】!$O$34</definedName>
    <definedName name="XTA_EXCEL_LINK_381" hidden="1">CF【IFRS】!$O$35</definedName>
    <definedName name="XTA_EXCEL_LINK_383" hidden="1">CF【IFRS】!$O$36</definedName>
    <definedName name="XTA_EXCEL_LINK_384" hidden="1">CF【IFRS】!$O$37</definedName>
    <definedName name="XTA_EXCEL_LINK_385" hidden="1">CF【IFRS】!$O$42</definedName>
    <definedName name="XTA_EXCEL_LINK_386" hidden="1">CF【IFRS】!$O$43</definedName>
    <definedName name="XTA_EXCEL_LINK_387" hidden="1">CF【IFRS】!$O$44</definedName>
    <definedName name="XTA_EXCEL_LINK_389" hidden="1">CF【IFRS】!$O$46</definedName>
    <definedName name="XTA_EXCEL_LINK_390" hidden="1">CF【IFRS】!$O$47</definedName>
    <definedName name="XTA_EXCEL_LINK_391" hidden="1">CF【IFRS】!$O$49</definedName>
    <definedName name="XTA_EXCEL_LINK_392" hidden="1">CF【IFRS】!$O$50</definedName>
    <definedName name="XTA_EXCEL_LINK_393" hidden="1">CF【IFRS】!$O$51</definedName>
    <definedName name="XTA_EXCEL_LINK_394" hidden="1">CF【IFRS】!$O$52</definedName>
    <definedName name="XTA_EXCEL_LINK_395" hidden="1">CF【IFRS】!$O$53</definedName>
    <definedName name="XTA_EXCEL_LINK_396" hidden="1">CF【IFRS】!$O$54</definedName>
    <definedName name="XTA_EXCEL_LINK_397" hidden="1">CF【IFRS】!$O$55</definedName>
    <definedName name="XTA_EXCEL_LINK_398" hidden="1">CF【IFRS】!$O$56</definedName>
    <definedName name="XTA_EXCEL_LINK_399" hidden="1">CF【IFRS】!$O$57</definedName>
    <definedName name="XTA_EXCEL_LINK_400" hidden="1">CF【IFRS】!$O$58</definedName>
    <definedName name="XTA_EXCEL_LINK_401" hidden="1">CF【IFRS】!$O$59</definedName>
    <definedName name="XTA_EXCEL_LINK_402" hidden="1">CF【IFRS】!$O$60</definedName>
    <definedName name="XTA_EXCEL_LINK_403" hidden="1">'PL【IFRS】 '!$N$56</definedName>
    <definedName name="XTA_EXCEL_LINK_404" hidden="1">'PL【IFRS】 '!$N$59</definedName>
    <definedName name="XTA_EXCEL_LINK_405" hidden="1">'PL【IFRS】 '!$N$60</definedName>
    <definedName name="XTA_EXCEL_LINK_406" hidden="1">'PL【IFRS】 '!$N$61</definedName>
    <definedName name="XTA_EXCEL_LINK_407" hidden="1">'PL【IFRS】 '!$N$62</definedName>
    <definedName name="XTA_EXCEL_LINK_408" hidden="1">'PL【IFRS】 '!$N$64</definedName>
    <definedName name="XTA_EXCEL_LINK_409" hidden="1">'PL【IFRS】 '!$N$65</definedName>
    <definedName name="XTA_EXCEL_LINK_410" hidden="1">'PL【IFRS】 '!$N$66</definedName>
    <definedName name="XTA_EXCEL_LINK_411" hidden="1">'PL【IFRS】 '!$N$67</definedName>
    <definedName name="XTA_EXCEL_LINK_412" hidden="1">'PL【IFRS】 '!$N$68</definedName>
    <definedName name="XTA_EXCEL_LINK_413" hidden="1">'PL【IFRS】 '!$N$69</definedName>
    <definedName name="XTA_EXCEL_LINK_414" hidden="1">'PL【IFRS】 '!$N$71</definedName>
    <definedName name="XTA_EXCEL_LINK_415" hidden="1">'PL【IFRS】 '!$N$72</definedName>
    <definedName name="XTA_EXCEL_LINK_416" hidden="1">'PL【IFRS】 '!$N$73</definedName>
    <definedName name="XTA_EXCEL_LINK_417" hidden="1">#REF!</definedName>
    <definedName name="XTA_EXCEL_LINK_418" hidden="1">#REF!</definedName>
    <definedName name="XTA_EXCEL_LINK_419" hidden="1">#REF!</definedName>
    <definedName name="XTA_EXCEL_LINK_420" hidden="1">#REF!</definedName>
    <definedName name="XTA_EXCEL_LINK_421" hidden="1">#REF!</definedName>
    <definedName name="XTA_EXCEL_LINK_422" hidden="1">#REF!</definedName>
    <definedName name="XTA_EXCEL_LINK_423" hidden="1">#REF!</definedName>
    <definedName name="XTA_EXCEL_LINK_424" hidden="1">#REF!</definedName>
    <definedName name="XTA_EXCEL_LINK_425" hidden="1">#REF!</definedName>
    <definedName name="XTA_EXCEL_LINK_426" hidden="1">#REF!</definedName>
    <definedName name="XTA_EXCEL_LINK_427" hidden="1">#REF!</definedName>
    <definedName name="XTA_EXCEL_LINK_428" hidden="1">#REF!</definedName>
    <definedName name="XTA_EXCEL_LINK_429" hidden="1">#REF!</definedName>
    <definedName name="XTA_EXCEL_LINK_430" hidden="1">#REF!</definedName>
    <definedName name="XTA_EXCEL_LINK_431" hidden="1">#REF!</definedName>
    <definedName name="XTA_EXCEL_LINK_432" hidden="1">#REF!</definedName>
    <definedName name="XTA_EXCEL_LINK_433" hidden="1">#REF!</definedName>
    <definedName name="XTA_EXCEL_LINK_434" hidden="1">#REF!</definedName>
    <definedName name="XTA_EXCEL_LINK_435" hidden="1">#REF!</definedName>
    <definedName name="XTA_EXCEL_LINK_436" hidden="1">#REF!</definedName>
    <definedName name="XTA_EXCEL_LINK_437" hidden="1">#REF!</definedName>
    <definedName name="XTA_EXCEL_LINK_438" hidden="1">#REF!</definedName>
    <definedName name="XTA_EXCEL_LINK_439" hidden="1">#REF!</definedName>
    <definedName name="XTA_EXCEL_LINK_441" hidden="1">#REF!</definedName>
    <definedName name="XTA_EXCEL_LINK_442" hidden="1">#REF!</definedName>
    <definedName name="XTA_EXCEL_LINK_443" hidden="1">CF【IFRS】!$O$39</definedName>
    <definedName name="XTA_EXCEL_LINK_444" hidden="1">#REF!</definedName>
    <definedName name="XTA_EXCEL_LINK_445" hidden="1">#REF!</definedName>
    <definedName name="XTA_EXCEL_LINK_446" hidden="1">#REF!</definedName>
    <definedName name="XTA_EXCEL_LINK_447" hidden="1">#REF!</definedName>
    <definedName name="XTA_EXCEL_LINK_449" hidden="1">#REF!</definedName>
    <definedName name="XTA_EXCEL_LINK_450" hidden="1">#REF!</definedName>
    <definedName name="XTA_EXCEL_LINK_451" hidden="1">'PL【IFRS】 '!$N$20</definedName>
    <definedName name="XTA_EXCEL_LINK_452" hidden="1">#REF!</definedName>
    <definedName name="XTA_EXCEL_LINK_453" hidden="1">'PL【IFRS】 '!$N$25</definedName>
    <definedName name="XTA_EXCEL_LINK_454" hidden="1">'PL【IFRS】 '!$N$29</definedName>
    <definedName name="XTA_EXCEL_LINK_455" hidden="1">#REF!</definedName>
    <definedName name="XTA_EXCEL_LINK_456" hidden="1">CF【IFRS】!$O$45</definedName>
    <definedName name="XTA_EXCEL_LINK_457" hidden="1">#REF!</definedName>
    <definedName name="XTA_EXCEL_LINK_458" hidden="1">#REF!</definedName>
    <definedName name="XTA_EXCEL_LINK_459" hidden="1">#REF!</definedName>
    <definedName name="XTA_EXCEL_LINK_460" hidden="1">#REF!</definedName>
    <definedName name="XTA_EXCEL_LINK_461" hidden="1">#REF!</definedName>
    <definedName name="XTA_EXCEL_LINK_462" hidden="1">#REF!</definedName>
    <definedName name="XTA_EXCEL_LINK_502" hidden="1">#REF!</definedName>
    <definedName name="XTA_EXCEL_LINK_503" hidden="1">#REF!</definedName>
    <definedName name="XTA_EXCEL_LINK_504" hidden="1">#REF!</definedName>
    <definedName name="XTA_EXCEL_LINK_505" hidden="1">#REF!</definedName>
    <definedName name="XTA_EXCEL_LINK_506" hidden="1">#REF!</definedName>
    <definedName name="XTA_EXCEL_LINK_507" hidden="1">#REF!</definedName>
    <definedName name="XTA_EXCEL_LINK_508" hidden="1">#REF!</definedName>
    <definedName name="XTA_EXCEL_LINK_509" hidden="1">#REF!</definedName>
    <definedName name="XTA_EXCEL_LINK_510" hidden="1">#REF!</definedName>
    <definedName name="XTA_EXCEL_LINK_511" hidden="1">#REF!</definedName>
    <definedName name="XTA_EXCEL_LINK_512" hidden="1">#REF!</definedName>
    <definedName name="XTA_EXCEL_LINK_513" hidden="1">#REF!</definedName>
    <definedName name="XTA_EXCEL_LINK_514" hidden="1">#REF!</definedName>
    <definedName name="XTA_EXCEL_LINK_515" hidden="1">#REF!</definedName>
    <definedName name="XTA_EXCEL_LINK_516" hidden="1">#REF!</definedName>
    <definedName name="XTA_EXCEL_LINK_517" hidden="1">#REF!</definedName>
    <definedName name="XTA_EXCEL_LINK_518" hidden="1">#REF!</definedName>
    <definedName name="XTA_EXCEL_LINK_519" hidden="1">#REF!</definedName>
    <definedName name="XTA_EXCEL_LINK_520" hidden="1">#REF!</definedName>
    <definedName name="XTA_EXCEL_LINK_521" hidden="1">#REF!</definedName>
    <definedName name="XTA_EXCEL_LINK_522" hidden="1">#REF!</definedName>
    <definedName name="XTA_EXCEL_LINK_523" hidden="1">#REF!</definedName>
    <definedName name="XTA_EXCEL_LINK_524" hidden="1">#REF!</definedName>
    <definedName name="XTA_EXCEL_LINK_525" hidden="1">#REF!</definedName>
    <definedName name="XTA_EXCEL_LINK_526" hidden="1">#REF!</definedName>
    <definedName name="XTA_EXCEL_LINK_527" hidden="1">#REF!</definedName>
    <definedName name="XTA_EXCEL_LINK_528" hidden="1">#REF!</definedName>
    <definedName name="XTA_EXCEL_LINK_529" hidden="1">#REF!</definedName>
    <definedName name="XTA_EXCEL_LINK_530" hidden="1">#REF!</definedName>
    <definedName name="XTA_EXCEL_LINK_531" hidden="1">#REF!</definedName>
    <definedName name="XTA_EXCEL_LINK_532" hidden="1">#REF!</definedName>
    <definedName name="XTA_EXCEL_LINK_533" hidden="1">#REF!</definedName>
    <definedName name="XTA_EXCEL_LINK_534" hidden="1">#REF!</definedName>
    <definedName name="XTA_EXCEL_LINK_535" hidden="1">#REF!</definedName>
    <definedName name="XTA_EXCEL_LINK_536" hidden="1">#REF!</definedName>
    <definedName name="XTA_EXCEL_LINK_537" hidden="1">#REF!</definedName>
    <definedName name="XTA_EXCEL_LINK_538" hidden="1">#REF!</definedName>
    <definedName name="XTA_EXCEL_LINK_539" hidden="1">#REF!</definedName>
    <definedName name="XTA_EXCEL_LINK_540" hidden="1">#REF!</definedName>
    <definedName name="XTA_EXCEL_LINK_541" hidden="1">#REF!</definedName>
    <definedName name="XTA_EXCEL_LINK_542" hidden="1">#REF!</definedName>
    <definedName name="XTA_EXCEL_LINK_543" hidden="1">#REF!</definedName>
    <definedName name="XTA_EXCEL_LINK_544" hidden="1">#REF!</definedName>
    <definedName name="XTA_EXCEL_LINK_545" hidden="1">#REF!</definedName>
    <definedName name="XTA_EXCEL_LINK_546" hidden="1">#REF!</definedName>
    <definedName name="XTA_EXCEL_LINK_547" hidden="1">#REF!</definedName>
    <definedName name="XTA_EXCEL_LINK_548" hidden="1">#REF!</definedName>
    <definedName name="XTA_EXCEL_LINK_549" hidden="1">#REF!</definedName>
    <definedName name="XTA_EXCEL_LINK_550" hidden="1">#REF!</definedName>
    <definedName name="XTA_EXCEL_LINK_551" hidden="1">#REF!</definedName>
    <definedName name="XTA_EXCEL_LINK_552" hidden="1">#REF!</definedName>
    <definedName name="XTA_EXCEL_LINK_553" hidden="1">#REF!</definedName>
    <definedName name="XTA_EXCEL_LINK_554" hidden="1">#REF!</definedName>
    <definedName name="XTA_EXCEL_LINK_556" hidden="1">#REF!</definedName>
    <definedName name="XTA_EXCEL_LINK_557" hidden="1">#REF!</definedName>
    <definedName name="XTA_EXCEL_LINK_558" hidden="1">#REF!</definedName>
    <definedName name="XTA_EXCEL_LINK_559" hidden="1">#REF!</definedName>
    <definedName name="XTA_EXCEL_LINK_560" hidden="1">#REF!</definedName>
    <definedName name="XTA_EXCEL_LINK_561" hidden="1">#REF!</definedName>
    <definedName name="XTA_EXCEL_LINK_562" hidden="1">#REF!</definedName>
    <definedName name="XTA_EXCEL_LINK_563" hidden="1">#REF!</definedName>
    <definedName name="XTA_EXCEL_LINK_564" hidden="1">#REF!</definedName>
    <definedName name="XTA_EXCEL_LINK_565" hidden="1">#REF!</definedName>
    <definedName name="XTA_EXCEL_LINK_566" hidden="1">#REF!</definedName>
    <definedName name="XTA_EXCEL_LINK_567" hidden="1">#REF!</definedName>
    <definedName name="XTA_EXCEL_LINK_568" hidden="1">#REF!</definedName>
    <definedName name="XTA_EXCEL_LINK_569" hidden="1">#REF!</definedName>
    <definedName name="XTA_EXCEL_LINK_570" hidden="1">#REF!</definedName>
    <definedName name="XTA_EXCEL_LINK_571" hidden="1">#REF!</definedName>
    <definedName name="XTA_EXCEL_LINK_572" hidden="1">#REF!</definedName>
    <definedName name="XTA_EXCEL_LINK_573" hidden="1">#REF!</definedName>
    <definedName name="XTA_EXCEL_LINK_574" hidden="1">#REF!</definedName>
    <definedName name="XTA_EXCEL_LINK_575" hidden="1">#REF!</definedName>
    <definedName name="XTA_EXCEL_LINK_576" hidden="1">#REF!</definedName>
    <definedName name="XTA_EXCEL_LINK_631" hidden="1">#REF!</definedName>
    <definedName name="XTA_EXCEL_LINK_671" hidden="1">'PL QTR【IFRS】  '!$K$43</definedName>
    <definedName name="XTA_EXCEL_LINK_672" hidden="1">'PL QTR【IFRS】  '!$K$44</definedName>
    <definedName name="XTA_EXCEL_LINK_673" hidden="1">'PL QTR【IFRS】  '!$K$45</definedName>
    <definedName name="XTA_EXCEL_LINK_674" hidden="1">'PL QTR【IFRS】  '!$K$46</definedName>
    <definedName name="XTA_EXCEL_LINK_675" hidden="1">'PL QTR【IFRS】  '!$K$47</definedName>
    <definedName name="XTA_EXCEL_LINK_676" hidden="1">'PL QTR【IFRS】  '!$K$48</definedName>
    <definedName name="XTA_EXCEL_LINK_677" hidden="1">'PL QTR【IFRS】  '!$K$49</definedName>
    <definedName name="XTA_EXCEL_LINK_678" hidden="1">'PL QTR【IFRS】  '!$K$50</definedName>
    <definedName name="XTA_EXCEL_LINK_679" hidden="1">'PL QTR【IFRS】  '!$K$51</definedName>
    <definedName name="XTA_EXCEL_LINK_680" hidden="1">'PL QTR【IFRS】  '!$K$52</definedName>
    <definedName name="XTA_EXCEL_LINK_681" hidden="1">'PL QTR【IFRS】  '!$K$53</definedName>
    <definedName name="XTA_EXCEL_LINK_682" hidden="1">'PL QTR【IFRS】  '!$K$54</definedName>
    <definedName name="XTA_EXCEL_LINK_683" hidden="1">'PL QTR【IFRS】  '!$K$55</definedName>
    <definedName name="XTA_EXCEL_LINK_684" hidden="1">'PL QTR【IFRS】  '!$K$57</definedName>
    <definedName name="XTA_EXCEL_LINK_685" hidden="1">'PL QTR【IFRS】  '!$K$58</definedName>
    <definedName name="XTA_EXCEL_LINK_686" hidden="1">'PL QTR【IFRS】  '!$K$59</definedName>
    <definedName name="XTA_EXCEL_LINK_687" hidden="1">'PL QTR【IFRS】  '!$K$61</definedName>
    <definedName name="XTA_EXCEL_LINK_688" hidden="1">'PL QTR【IFRS】  '!$K$62</definedName>
    <definedName name="XTA_EXCEL_LINK_689" hidden="1">'PL QTR【IFRS】  '!$K$63</definedName>
    <definedName name="XTA_EXCEL_LINK_690" hidden="1">'PL QTR【IFRS】  '!$K$64</definedName>
    <definedName name="XTA_EXCEL_LINK_691" hidden="1">'PL QTR【IFRS】  '!$K$65</definedName>
    <definedName name="XTA_EXCEL_LINK_692" hidden="1">'PL QTR【IFRS】  '!$K$66</definedName>
    <definedName name="XTA_EXCEL_LINK_693" hidden="1">'PL QTR【IFRS】  '!$K$67</definedName>
    <definedName name="XTA_EXCEL_LINK_694" hidden="1">'PL QTR【IFRS】  '!$K$69</definedName>
    <definedName name="XTA_EXCEL_LINK_695" hidden="1">'PL QTR【IFRS】  '!$K$70</definedName>
    <definedName name="XTA_EXCEL_LINK_797" hidden="1">'PL【IFRS】 '!$S$7</definedName>
    <definedName name="XTA_EXCEL_LINK_798" hidden="1">'PL【IFRS】 '!$S$8</definedName>
    <definedName name="XTA_EXCEL_LINK_799" hidden="1">'PL【IFRS】 '!$S$9</definedName>
    <definedName name="XTA_EXCEL_LINK_800" hidden="1">'PL【IFRS】 '!$S$10</definedName>
    <definedName name="XTA_EXCEL_LINK_801" hidden="1">'PL【IFRS】 '!$S$11</definedName>
    <definedName name="XTA_EXCEL_LINK_802" hidden="1">'PL【IFRS】 '!$S$12</definedName>
    <definedName name="XTA_EXCEL_LINK_803" hidden="1">'PL【IFRS】 '!$S$14</definedName>
    <definedName name="XTA_EXCEL_LINK_804" hidden="1">'PL【IFRS】 '!$S$15</definedName>
    <definedName name="XTA_EXCEL_LINK_805" hidden="1">'PL【IFRS】 '!$S$16</definedName>
    <definedName name="XTA_EXCEL_LINK_806" hidden="1">'PL【IFRS】 '!$S$17</definedName>
    <definedName name="XTA_EXCEL_LINK_807" hidden="1">'PL【IFRS】 '!$S$18</definedName>
    <definedName name="XTA_EXCEL_LINK_808" hidden="1">'PL【IFRS】 '!$S$19</definedName>
    <definedName name="XTA_EXCEL_LINK_809" hidden="1">'PL【IFRS】 '!$S$20</definedName>
    <definedName name="XTA_EXCEL_LINK_810" hidden="1">'PL【IFRS】 '!$S$23</definedName>
    <definedName name="XTA_EXCEL_LINK_811" hidden="1">'PL【IFRS】 '!$S$24</definedName>
    <definedName name="XTA_EXCEL_LINK_812" hidden="1">'PL【IFRS】 '!$S$26</definedName>
    <definedName name="XTA_EXCEL_LINK_813" hidden="1">'PL【IFRS】 '!$S$28</definedName>
    <definedName name="XTA_EXCEL_LINK_815" hidden="1">'PL【IFRS】 '!$S$30</definedName>
    <definedName name="XTA_EXCEL_LINK_816" hidden="1">'PL【IFRS】 '!$S$31</definedName>
    <definedName name="XTA_EXCEL_LINK_817" hidden="1">'PL【IFRS】 '!$S$32</definedName>
    <definedName name="XTA_EXCEL_LINK_818" hidden="1">'PL【IFRS】 '!$S$33</definedName>
    <definedName name="XTA_EXCEL_LINK_819" hidden="1">'PL【IFRS】 '!$S$34</definedName>
    <definedName name="XTA_EXCEL_LINK_820" hidden="1">'PL【IFRS】 '!$S$36</definedName>
    <definedName name="XTA_EXCEL_LINK_821" hidden="1">'PL【IFRS】 '!$S$37</definedName>
    <definedName name="XTA_EXCEL_LINK_822" hidden="1">'PL【IFRS】 '!$S$56</definedName>
    <definedName name="XTA_EXCEL_LINK_823" hidden="1">'PL【IFRS】 '!$S$59</definedName>
    <definedName name="XTA_EXCEL_LINK_824" hidden="1">'PL【IFRS】 '!$S$60</definedName>
    <definedName name="XTA_EXCEL_LINK_825" hidden="1">'PL【IFRS】 '!$S$61</definedName>
    <definedName name="XTA_EXCEL_LINK_826" hidden="1">'PL【IFRS】 '!$S$62</definedName>
    <definedName name="XTA_EXCEL_LINK_827" hidden="1">'PL【IFRS】 '!$S$64</definedName>
    <definedName name="XTA_EXCEL_LINK_828" hidden="1">'PL【IFRS】 '!$S$65</definedName>
    <definedName name="XTA_EXCEL_LINK_829" hidden="1">'PL【IFRS】 '!$S$66</definedName>
    <definedName name="XTA_EXCEL_LINK_830" hidden="1">'PL【IFRS】 '!$S$67</definedName>
    <definedName name="XTA_EXCEL_LINK_831" hidden="1">'PL【IFRS】 '!$S$68</definedName>
    <definedName name="XTA_EXCEL_LINK_832" hidden="1">'PL【IFRS】 '!$S$69</definedName>
    <definedName name="XTA_EXCEL_LINK_833" hidden="1">'PL【IFRS】 '!$S$71</definedName>
    <definedName name="XTA_EXCEL_LINK_834" hidden="1">'PL【IFRS】 '!$S$72</definedName>
    <definedName name="XTA_EXCEL_LINK_835" hidden="1">'PL【IFRS】 '!$S$73</definedName>
    <definedName name="XTA_EXCEL_LINK_864" hidden="1">BS【IFRS】!$Q$6</definedName>
    <definedName name="XTA_EXCEL_LINK_865" hidden="1">BS【IFRS】!$Q$7</definedName>
    <definedName name="XTA_EXCEL_LINK_866" hidden="1">BS【IFRS】!$Q$8</definedName>
    <definedName name="XTA_EXCEL_LINK_867" hidden="1">BS【IFRS】!$Q$10</definedName>
    <definedName name="XTA_EXCEL_LINK_868" hidden="1">BS【IFRS】!$Q$11</definedName>
    <definedName name="XTA_EXCEL_LINK_869" hidden="1">BS【IFRS】!$Q$12</definedName>
    <definedName name="XTA_EXCEL_LINK_870" hidden="1">BS【IFRS】!$Q$13</definedName>
    <definedName name="XTA_EXCEL_LINK_871" hidden="1">BS【IFRS】!$Q$14</definedName>
    <definedName name="XTA_EXCEL_LINK_872" hidden="1">BS【IFRS】!$Q$15</definedName>
    <definedName name="XTA_EXCEL_LINK_873" hidden="1">BS【IFRS】!$Q$17</definedName>
    <definedName name="XTA_EXCEL_LINK_874" hidden="1">BS【IFRS】!$Q$18</definedName>
    <definedName name="XTA_EXCEL_LINK_875" hidden="1">BS【IFRS】!$Q$19</definedName>
    <definedName name="XTA_EXCEL_LINK_876" hidden="1">BS【IFRS】!$Q$20</definedName>
    <definedName name="XTA_EXCEL_LINK_877" hidden="1">BS【IFRS】!$Q$21</definedName>
    <definedName name="XTA_EXCEL_LINK_878" hidden="1">BS【IFRS】!$Q$22</definedName>
    <definedName name="XTA_EXCEL_LINK_879" hidden="1">BS【IFRS】!$Q$23</definedName>
    <definedName name="XTA_EXCEL_LINK_880" hidden="1">BS【IFRS】!$Q$24</definedName>
    <definedName name="XTA_EXCEL_LINK_881" hidden="1">BS【IFRS】!$Q$25</definedName>
    <definedName name="XTA_EXCEL_LINK_882" hidden="1">BS【IFRS】!$Q$26</definedName>
    <definedName name="XTA_EXCEL_LINK_883" hidden="1">BS【IFRS】!$Q$27</definedName>
    <definedName name="XTA_EXCEL_LINK_884" hidden="1">BS【IFRS】!$Q$28</definedName>
    <definedName name="XTA_EXCEL_LINK_885" hidden="1">BS【IFRS】!$Q$29</definedName>
    <definedName name="XTA_EXCEL_LINK_886" hidden="1">BS【IFRS】!$Q$31</definedName>
    <definedName name="XTA_EXCEL_LINK_887" hidden="1">BS【IFRS】!$Q$32</definedName>
    <definedName name="XTA_EXCEL_LINK_888" hidden="1">BS【IFRS】!$Q$33</definedName>
    <definedName name="XTA_EXCEL_LINK_889" hidden="1">BS【IFRS】!$Q$34</definedName>
    <definedName name="XTA_EXCEL_LINK_890" hidden="1">BS【IFRS】!$Q$35</definedName>
    <definedName name="XTA_EXCEL_LINK_891" hidden="1">BS【IFRS】!$Q$36</definedName>
    <definedName name="XTA_EXCEL_LINK_892" hidden="1">BS【IFRS】!$Q$37</definedName>
    <definedName name="XTA_EXCEL_LINK_894" hidden="1">BS【IFRS】!$Q$39</definedName>
    <definedName name="XTA_EXCEL_LINK_895" hidden="1">BS【IFRS】!$Q$41</definedName>
    <definedName name="XTA_EXCEL_LINK_896" hidden="1">BS【IFRS】!$Q$42</definedName>
    <definedName name="XTA_EXCEL_LINK_897" hidden="1">BS【IFRS】!$Q$43</definedName>
    <definedName name="XTA_EXCEL_LINK_898" hidden="1">BS【IFRS】!$Q$44</definedName>
    <definedName name="XTA_EXCEL_LINK_899" hidden="1">BS【IFRS】!$Q$45</definedName>
    <definedName name="XTA_EXCEL_LINK_900" hidden="1">BS【IFRS】!$Q$46</definedName>
    <definedName name="XTA_EXCEL_LINK_901" hidden="1">BS【IFRS】!$Q$47</definedName>
    <definedName name="XTA_EXCEL_LINK_902" hidden="1">BS【IFRS】!$Q$48</definedName>
    <definedName name="XTA_EXCEL_LINK_903" hidden="1">BS【IFRS】!$Q$49</definedName>
    <definedName name="XTA_EXCEL_LINK_904" hidden="1">BS【IFRS】!$Q$50</definedName>
    <definedName name="XTA_EXCEL_LINK_905" hidden="1">BS【IFRS】!$Q$52</definedName>
    <definedName name="XTA_EXCEL_LINK_906" hidden="1">BS【IFRS】!$Q$53</definedName>
    <definedName name="XTA_EXCEL_LINK_907" hidden="1">BS【IFRS】!$Q$54</definedName>
    <definedName name="XTA_EXCEL_LINK_908" hidden="1">BS【IFRS】!$Q$55</definedName>
    <definedName name="XTA_EXCEL_LINK_909" hidden="1">BS【IFRS】!$Q$56</definedName>
    <definedName name="XTA_EXCEL_LINK_910" hidden="1">BS【IFRS】!$Q$57</definedName>
    <definedName name="XTA_EXCEL_LINK_911" hidden="1">BS【IFRS】!$Q$58</definedName>
    <definedName name="XTA_EXCEL_LINK_912" hidden="1">BS【IFRS】!$Q$59</definedName>
    <definedName name="XTA_EXCEL_LINK_913" hidden="1">BS【IFRS】!$Q$60</definedName>
    <definedName name="XTA_EXCEL_LINK_914" hidden="1">CF【IFRS】!$Q$6</definedName>
    <definedName name="XTA_EXCEL_LINK_915" hidden="1">CF【IFRS】!$Q$7</definedName>
    <definedName name="XTA_EXCEL_LINK_916" hidden="1">CF【IFRS】!$Q$8</definedName>
    <definedName name="XTA_EXCEL_LINK_917" hidden="1">CF【IFRS】!$Q$9</definedName>
    <definedName name="XTA_EXCEL_LINK_918" hidden="1">CF【IFRS】!$Q$10</definedName>
    <definedName name="XTA_EXCEL_LINK_919" hidden="1">CF【IFRS】!$Q$11</definedName>
    <definedName name="XTA_EXCEL_LINK_920" hidden="1">CF【IFRS】!$Q$12</definedName>
    <definedName name="XTA_EXCEL_LINK_921" hidden="1">CF【IFRS】!$Q$13</definedName>
    <definedName name="XTA_EXCEL_LINK_922" hidden="1">CF【IFRS】!$Q$14</definedName>
    <definedName name="XTA_EXCEL_LINK_923" hidden="1">CF【IFRS】!$Q$15</definedName>
    <definedName name="XTA_EXCEL_LINK_924" hidden="1">CF【IFRS】!$Q$16</definedName>
    <definedName name="XTA_EXCEL_LINK_925" hidden="1">CF【IFRS】!$Q$17</definedName>
    <definedName name="XTA_EXCEL_LINK_926" hidden="1">CF【IFRS】!$Q$18</definedName>
    <definedName name="XTA_EXCEL_LINK_927" hidden="1">CF【IFRS】!$Q$19</definedName>
    <definedName name="XTA_EXCEL_LINK_928" hidden="1">CF【IFRS】!$Q$20</definedName>
    <definedName name="XTA_EXCEL_LINK_929" hidden="1">CF【IFRS】!$Q$21</definedName>
    <definedName name="XTA_EXCEL_LINK_930" hidden="1">CF【IFRS】!$Q$22</definedName>
    <definedName name="XTA_EXCEL_LINK_931" hidden="1">CF【IFRS】!$Q$23</definedName>
    <definedName name="XTA_EXCEL_LINK_932" hidden="1">CF【IFRS】!$Q$24</definedName>
    <definedName name="XTA_EXCEL_LINK_933" hidden="1">CF【IFRS】!$Q$26</definedName>
    <definedName name="XTA_EXCEL_LINK_934" hidden="1">CF【IFRS】!$Q$27</definedName>
    <definedName name="XTA_EXCEL_LINK_935" hidden="1">CF【IFRS】!$Q$28</definedName>
    <definedName name="XTA_EXCEL_LINK_936" hidden="1">CF【IFRS】!$Q$29</definedName>
    <definedName name="XTA_EXCEL_LINK_937" hidden="1">CF【IFRS】!$Q$30</definedName>
    <definedName name="XTA_EXCEL_LINK_938" hidden="1">CF【IFRS】!$Q$31</definedName>
    <definedName name="XTA_EXCEL_LINK_939" hidden="1">CF【IFRS】!$Q$32</definedName>
    <definedName name="XTA_EXCEL_LINK_940" hidden="1">CF【IFRS】!$Q$33</definedName>
    <definedName name="XTA_EXCEL_LINK_941" hidden="1">CF【IFRS】!$Q$34</definedName>
    <definedName name="XTA_EXCEL_LINK_942" hidden="1">CF【IFRS】!$Q$35</definedName>
    <definedName name="XTA_EXCEL_LINK_943" hidden="1">CF【IFRS】!$Q$36</definedName>
    <definedName name="XTA_EXCEL_LINK_944" hidden="1">CF【IFRS】!$Q$37</definedName>
    <definedName name="XTA_EXCEL_LINK_945" hidden="1">CF【IFRS】!$Q$42</definedName>
    <definedName name="XTA_EXCEL_LINK_946" hidden="1">CF【IFRS】!$Q$43</definedName>
    <definedName name="XTA_EXCEL_LINK_947" hidden="1">CF【IFRS】!$Q$44</definedName>
    <definedName name="XTA_EXCEL_LINK_948" hidden="1">CF【IFRS】!$Q$45</definedName>
    <definedName name="XTA_EXCEL_LINK_949" hidden="1">CF【IFRS】!$Q$46</definedName>
    <definedName name="XTA_EXCEL_LINK_952" hidden="1">CF【IFRS】!$Q$47</definedName>
    <definedName name="XTA_EXCEL_LINK_954" hidden="1">CF【IFRS】!$Q$50</definedName>
    <definedName name="XTA_EXCEL_LINK_955" hidden="1">CF【IFRS】!$Q$51</definedName>
    <definedName name="XTA_EXCEL_LINK_956" hidden="1">CF【IFRS】!$Q$52</definedName>
    <definedName name="XTA_EXCEL_LINK_957" hidden="1">CF【IFRS】!$Q$53</definedName>
    <definedName name="XTA_EXCEL_LINK_958" hidden="1">CF【IFRS】!$Q$54</definedName>
    <definedName name="XTA_EXCEL_LINK_959" hidden="1">CF【IFRS】!$Q$55</definedName>
    <definedName name="XTA_EXCEL_LINK_960" hidden="1">CF【IFRS】!$Q$56</definedName>
    <definedName name="XTA_EXCEL_LINK_961" hidden="1">CF【IFRS】!$Q$57</definedName>
    <definedName name="XTA_EXCEL_LINK_962" hidden="1">CF【IFRS】!$Q$58</definedName>
    <definedName name="XTA_EXCEL_LINK_963" hidden="1">CF【IFRS】!$Q$59</definedName>
    <definedName name="XTA_EXCEL_LINK_964" hidden="1">CF【IFRS】!$Q$60</definedName>
    <definedName name="XTA_EXCEL_LINK_966" hidden="1">ETC!$AE$7</definedName>
    <definedName name="XTA_EXCEL_LINK_967" hidden="1">ETC!$AE$27</definedName>
    <definedName name="XTA_EXCEL_LINK_968" hidden="1">ETC!$AE$28</definedName>
    <definedName name="XTA_EXCEL_LINK_969" hidden="1">'PL【IFRS】 '!$S$25</definedName>
    <definedName name="XTA_EXCEL_LINK_970" hidden="1">CF【IFRS】!$Q$48</definedName>
    <definedName name="XTA_EXCEL_LINK_971" hidden="1">CF【IFRS】!$Q$49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9" i="48" l="1"/>
  <c r="AM8" i="67"/>
  <c r="AM7" i="67"/>
  <c r="AM6" i="67"/>
  <c r="AL8" i="67"/>
  <c r="AK8" i="67"/>
  <c r="AE9" i="69"/>
  <c r="AE13" i="69"/>
  <c r="AE12" i="69"/>
  <c r="G26" i="68" l="1"/>
  <c r="I26" i="68" s="1"/>
  <c r="F26" i="68"/>
  <c r="D26" i="68"/>
  <c r="I25" i="68"/>
  <c r="AE24" i="68"/>
  <c r="AD24" i="68"/>
  <c r="I24" i="68"/>
  <c r="AF23" i="68"/>
  <c r="I23" i="68"/>
  <c r="AF22" i="68"/>
  <c r="I22" i="68"/>
  <c r="AF21" i="68"/>
  <c r="AF20" i="68"/>
  <c r="AF19" i="68"/>
  <c r="AF18" i="68"/>
  <c r="I18" i="68"/>
  <c r="AF17" i="68"/>
  <c r="I17" i="68"/>
  <c r="AF16" i="68"/>
  <c r="AF24" i="68" s="1"/>
  <c r="N45" i="67"/>
  <c r="M45" i="67"/>
  <c r="O45" i="67" s="1"/>
  <c r="K45" i="67"/>
  <c r="J45" i="67"/>
  <c r="L45" i="67" s="1"/>
  <c r="H45" i="67"/>
  <c r="G45" i="67"/>
  <c r="I45" i="67" s="1"/>
  <c r="E45" i="67"/>
  <c r="D45" i="67"/>
  <c r="F45" i="67" s="1"/>
  <c r="L44" i="67"/>
  <c r="I44" i="67"/>
  <c r="F44" i="67"/>
  <c r="AE43" i="67"/>
  <c r="AD43" i="67"/>
  <c r="AF43" i="67" s="1"/>
  <c r="L43" i="67"/>
  <c r="I43" i="67"/>
  <c r="F43" i="67"/>
  <c r="AF42" i="67"/>
  <c r="L42" i="67"/>
  <c r="I42" i="67"/>
  <c r="F42" i="67"/>
  <c r="AF41" i="67"/>
  <c r="L41" i="67"/>
  <c r="I41" i="67"/>
  <c r="F41" i="67"/>
  <c r="AF40" i="67"/>
  <c r="L40" i="67"/>
  <c r="I40" i="67"/>
  <c r="F40" i="67"/>
  <c r="AF39" i="67"/>
  <c r="L39" i="67"/>
  <c r="I39" i="67"/>
  <c r="F39" i="67"/>
  <c r="AF38" i="67"/>
  <c r="L38" i="67"/>
  <c r="I38" i="67"/>
  <c r="F38" i="67"/>
  <c r="AF37" i="67"/>
  <c r="L37" i="67"/>
  <c r="I37" i="67"/>
  <c r="F37" i="67"/>
  <c r="AF36" i="67"/>
  <c r="L36" i="67"/>
  <c r="I36" i="67"/>
  <c r="F36" i="67"/>
  <c r="AF35" i="67"/>
  <c r="L35" i="67"/>
  <c r="I35" i="67"/>
  <c r="F35" i="67"/>
  <c r="P39" i="48" l="1"/>
  <c r="I70" i="64"/>
  <c r="I69" i="64"/>
  <c r="I67" i="64"/>
  <c r="I66" i="64"/>
  <c r="I65" i="64"/>
  <c r="I64" i="64"/>
  <c r="I62" i="64"/>
  <c r="I61" i="64"/>
  <c r="I60" i="64"/>
  <c r="I59" i="64"/>
  <c r="I58" i="64"/>
  <c r="I57" i="64"/>
  <c r="I55" i="64"/>
  <c r="I54" i="64"/>
  <c r="I53" i="64"/>
  <c r="I52" i="64"/>
  <c r="I51" i="64"/>
  <c r="I50" i="64"/>
  <c r="I49" i="64"/>
  <c r="I48" i="64"/>
  <c r="I47" i="64"/>
  <c r="I46" i="64"/>
  <c r="I45" i="64"/>
  <c r="I44" i="64"/>
  <c r="I43" i="64"/>
  <c r="AM25" i="64"/>
  <c r="AM21" i="64"/>
  <c r="K33" i="52" l="1"/>
  <c r="L33" i="52"/>
  <c r="L32" i="52"/>
  <c r="L30" i="52"/>
  <c r="L29" i="52"/>
  <c r="L28" i="52"/>
  <c r="L27" i="52"/>
  <c r="L24" i="52"/>
  <c r="L23" i="52"/>
  <c r="M23" i="52"/>
  <c r="L19" i="52"/>
  <c r="L18" i="52"/>
  <c r="L17" i="52"/>
  <c r="L12" i="52"/>
  <c r="L11" i="52"/>
  <c r="L10" i="52"/>
  <c r="L9" i="52"/>
  <c r="L8" i="52"/>
  <c r="L7" i="52"/>
  <c r="L6" i="52"/>
  <c r="L5" i="52"/>
  <c r="L4" i="52"/>
</calcChain>
</file>

<file path=xl/sharedStrings.xml><?xml version="1.0" encoding="utf-8"?>
<sst xmlns="http://schemas.openxmlformats.org/spreadsheetml/2006/main" count="2359" uniqueCount="674">
  <si>
    <t>Net Sales</t>
    <phoneticPr fontId="2"/>
  </si>
  <si>
    <t>Operating Income</t>
    <phoneticPr fontId="2"/>
  </si>
  <si>
    <t>Consumer Lifestyle 
Business</t>
    <phoneticPr fontId="2"/>
  </si>
  <si>
    <t>Others</t>
    <phoneticPr fontId="2"/>
  </si>
  <si>
    <t>Elimination and Unallocated</t>
    <phoneticPr fontId="2"/>
  </si>
  <si>
    <t>Total</t>
    <phoneticPr fontId="2"/>
  </si>
  <si>
    <t>Total Assets</t>
    <phoneticPr fontId="2"/>
  </si>
  <si>
    <t>New Stage 2008</t>
    <phoneticPr fontId="2"/>
  </si>
  <si>
    <t>Gross debt/equity ratio (times)</t>
    <phoneticPr fontId="2"/>
  </si>
  <si>
    <t>Net debt/equity ratio (times)</t>
    <phoneticPr fontId="2"/>
  </si>
  <si>
    <t>Stock Price</t>
    <phoneticPr fontId="2"/>
  </si>
  <si>
    <t>Adjusted EPS</t>
    <phoneticPr fontId="2"/>
  </si>
  <si>
    <t>Net Assets per Share</t>
    <phoneticPr fontId="2"/>
  </si>
  <si>
    <t>-</t>
    <phoneticPr fontId="2"/>
  </si>
  <si>
    <t>FY2007</t>
  </si>
  <si>
    <t>Current assets</t>
    <phoneticPr fontId="2"/>
  </si>
  <si>
    <t>Total current assets</t>
    <phoneticPr fontId="2"/>
  </si>
  <si>
    <t>Gross profit</t>
    <phoneticPr fontId="2"/>
  </si>
  <si>
    <t>FY2009</t>
    <phoneticPr fontId="2"/>
  </si>
  <si>
    <t>Gross Profit</t>
    <phoneticPr fontId="2"/>
  </si>
  <si>
    <t>Ordinary Income</t>
    <phoneticPr fontId="2"/>
  </si>
  <si>
    <t>Machinery</t>
    <phoneticPr fontId="2"/>
  </si>
  <si>
    <t>Energy &amp; Metal</t>
    <phoneticPr fontId="2"/>
  </si>
  <si>
    <t>Chemicals &amp; Functional Materials</t>
    <phoneticPr fontId="2"/>
  </si>
  <si>
    <t>Shine 2011</t>
    <phoneticPr fontId="2"/>
  </si>
  <si>
    <t>-</t>
  </si>
  <si>
    <t>Cost of sales</t>
    <phoneticPr fontId="2"/>
  </si>
  <si>
    <t>Selling, general and administrative expenses</t>
    <phoneticPr fontId="2"/>
  </si>
  <si>
    <t>Number of Common stocks at the end of the period (Shares)</t>
    <phoneticPr fontId="2"/>
  </si>
  <si>
    <t>Number of average Common 
stocks during the fiscal year (Shares)</t>
    <phoneticPr fontId="2"/>
  </si>
  <si>
    <t>Total assets</t>
    <phoneticPr fontId="2"/>
  </si>
  <si>
    <t>FY2010</t>
    <phoneticPr fontId="2"/>
  </si>
  <si>
    <t>Other comprehensive income</t>
    <phoneticPr fontId="2"/>
  </si>
  <si>
    <t>FY2011</t>
    <phoneticPr fontId="2"/>
  </si>
  <si>
    <t>Current liabilities</t>
    <phoneticPr fontId="2"/>
  </si>
  <si>
    <t>Total current liabilities</t>
    <phoneticPr fontId="2"/>
  </si>
  <si>
    <t>Total liabilities</t>
    <phoneticPr fontId="2"/>
  </si>
  <si>
    <t xml:space="preserve">  Collection of long-term loans receivable</t>
    <phoneticPr fontId="2"/>
  </si>
  <si>
    <t xml:space="preserve">      Free Cash Flow</t>
    <phoneticPr fontId="2"/>
  </si>
  <si>
    <t xml:space="preserve">  Proceeds from issuance of bonds</t>
    <phoneticPr fontId="2"/>
  </si>
  <si>
    <t>Net increase (decrease) in cash and cash equivalents</t>
    <phoneticPr fontId="2"/>
  </si>
  <si>
    <t>Net Sales</t>
    <phoneticPr fontId="2"/>
  </si>
  <si>
    <t>Gross Profit</t>
    <phoneticPr fontId="2"/>
  </si>
  <si>
    <t>Operating Income</t>
    <phoneticPr fontId="2"/>
  </si>
  <si>
    <t>FY2005</t>
    <phoneticPr fontId="2"/>
  </si>
  <si>
    <t>FY2006</t>
    <phoneticPr fontId="2"/>
  </si>
  <si>
    <t>FY2007</t>
    <phoneticPr fontId="2"/>
  </si>
  <si>
    <t>FY2008</t>
    <phoneticPr fontId="2"/>
  </si>
  <si>
    <t>Machinery &amp;
Aerospace</t>
    <phoneticPr fontId="2"/>
  </si>
  <si>
    <t>Energy &amp;
Mineral Resources</t>
    <phoneticPr fontId="2"/>
  </si>
  <si>
    <t>Chemicals &amp; Plastics</t>
    <phoneticPr fontId="2"/>
  </si>
  <si>
    <t>Real Estate Development &amp;
Forest Products</t>
    <phoneticPr fontId="2"/>
  </si>
  <si>
    <t>Consumer Lifestyle 
Business</t>
    <phoneticPr fontId="2"/>
  </si>
  <si>
    <t>Overseas Subsidiaries</t>
    <phoneticPr fontId="2"/>
  </si>
  <si>
    <t>Others</t>
    <phoneticPr fontId="2"/>
  </si>
  <si>
    <t>Elimination and Unallocated</t>
    <phoneticPr fontId="2"/>
  </si>
  <si>
    <t>-</t>
    <phoneticPr fontId="2"/>
  </si>
  <si>
    <t>Total</t>
    <phoneticPr fontId="2"/>
  </si>
  <si>
    <t>Ordinary Income</t>
    <phoneticPr fontId="2"/>
  </si>
  <si>
    <t>Total assets</t>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</si>
  <si>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</si>
  <si>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r>
      <rPr>
        <sz val="13"/>
        <rFont val="ＭＳ Ｐゴシック"/>
        <family val="3"/>
        <charset val="128"/>
      </rPr>
      <t>‐</t>
    </r>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</si>
  <si>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</si>
  <si>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</si>
  <si>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</si>
  <si>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Purchase of treasury stock</t>
    </r>
    <phoneticPr fontId="2"/>
  </si>
  <si>
    <r>
      <t>Nikkei average</t>
    </r>
    <r>
      <rPr>
        <sz val="13"/>
        <rFont val="ＭＳ Ｐゴシック"/>
        <family val="3"/>
        <charset val="128"/>
      </rPr>
      <t>（</t>
    </r>
    <r>
      <rPr>
        <sz val="13"/>
        <rFont val="Arial"/>
        <family val="2"/>
      </rPr>
      <t>close</t>
    </r>
    <r>
      <rPr>
        <sz val="13"/>
        <rFont val="ＭＳ Ｐゴシック"/>
        <family val="3"/>
        <charset val="128"/>
      </rPr>
      <t>）</t>
    </r>
    <phoneticPr fontId="2"/>
  </si>
  <si>
    <t xml:space="preserve">Shareholders' Equity </t>
    <phoneticPr fontId="2"/>
  </si>
  <si>
    <t>Net Income(Loss)</t>
    <phoneticPr fontId="2"/>
  </si>
  <si>
    <t>Shareholders' Equity ratio(%)</t>
    <phoneticPr fontId="2"/>
  </si>
  <si>
    <t>FY2011</t>
  </si>
  <si>
    <t>FY2003</t>
    <phoneticPr fontId="2"/>
  </si>
  <si>
    <t>Machinery &amp;Aerospace</t>
    <phoneticPr fontId="2"/>
  </si>
  <si>
    <t>Energy &amp; Metal Resources</t>
    <phoneticPr fontId="2"/>
  </si>
  <si>
    <t>Chemicals &amp; Plastics</t>
    <phoneticPr fontId="2"/>
  </si>
  <si>
    <t>Constrution &amp; Urban Development</t>
    <phoneticPr fontId="2"/>
  </si>
  <si>
    <t>Forest Products &amp; Building Meterials</t>
    <phoneticPr fontId="2"/>
  </si>
  <si>
    <t>Foods</t>
    <phoneticPr fontId="2"/>
  </si>
  <si>
    <t>General Commodities &amp; Consumer Business</t>
    <phoneticPr fontId="2"/>
  </si>
  <si>
    <t>Textiles</t>
    <phoneticPr fontId="2"/>
  </si>
  <si>
    <t>Medium-term  Management Plan</t>
    <phoneticPr fontId="2"/>
  </si>
  <si>
    <t xml:space="preserve">Elimination </t>
    <phoneticPr fontId="2"/>
  </si>
  <si>
    <t>FY2004</t>
  </si>
  <si>
    <t>-</t>
    <phoneticPr fontId="2"/>
  </si>
  <si>
    <t>-</t>
    <phoneticPr fontId="2"/>
  </si>
  <si>
    <t>FY2012</t>
    <phoneticPr fontId="2"/>
  </si>
  <si>
    <t>Medium-Term Management Plan 2014</t>
    <phoneticPr fontId="2"/>
  </si>
  <si>
    <t>FY2012</t>
    <phoneticPr fontId="2"/>
  </si>
  <si>
    <t>Revenue</t>
    <phoneticPr fontId="2"/>
  </si>
  <si>
    <r>
      <rPr>
        <sz val="12"/>
        <rFont val="ＭＳ Ｐゴシック"/>
        <family val="3"/>
        <charset val="128"/>
      </rPr>
      <t>　</t>
    </r>
    <r>
      <rPr>
        <sz val="12"/>
        <rFont val="Arial"/>
        <family val="2"/>
      </rPr>
      <t>Sales of goods</t>
    </r>
    <phoneticPr fontId="2"/>
  </si>
  <si>
    <r>
      <rPr>
        <sz val="12"/>
        <rFont val="ＭＳ Ｐゴシック"/>
        <family val="3"/>
        <charset val="128"/>
      </rPr>
      <t>　</t>
    </r>
    <r>
      <rPr>
        <sz val="12"/>
        <rFont val="Arial"/>
        <family val="2"/>
      </rPr>
      <t>Sales of services and others</t>
    </r>
    <phoneticPr fontId="2"/>
  </si>
  <si>
    <t>Total revenue</t>
    <phoneticPr fontId="2"/>
  </si>
  <si>
    <t>Other income (expenses)</t>
    <phoneticPr fontId="2"/>
  </si>
  <si>
    <r>
      <rPr>
        <sz val="12"/>
        <rFont val="ＭＳ Ｐゴシック"/>
        <family val="3"/>
        <charset val="128"/>
      </rPr>
      <t>　</t>
    </r>
    <r>
      <rPr>
        <sz val="12"/>
        <rFont val="Arial"/>
        <family val="2"/>
      </rPr>
      <t>Gain (loss) on sale and disposal of fixed assets, net</t>
    </r>
    <phoneticPr fontId="2"/>
  </si>
  <si>
    <r>
      <rPr>
        <sz val="12"/>
        <rFont val="ＭＳ Ｐゴシック"/>
        <family val="3"/>
        <charset val="128"/>
      </rPr>
      <t>　</t>
    </r>
    <r>
      <rPr>
        <sz val="12"/>
        <rFont val="Arial"/>
        <family val="2"/>
      </rPr>
      <t>Other operating income</t>
    </r>
    <phoneticPr fontId="2"/>
  </si>
  <si>
    <r>
      <rPr>
        <sz val="12"/>
        <rFont val="ＭＳ Ｐゴシック"/>
        <family val="3"/>
        <charset val="128"/>
      </rPr>
      <t>　</t>
    </r>
    <r>
      <rPr>
        <sz val="12"/>
        <rFont val="Arial"/>
        <family val="2"/>
      </rPr>
      <t>Other operating expenses</t>
    </r>
    <phoneticPr fontId="2"/>
  </si>
  <si>
    <t>Total other income (expenses)</t>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</si>
  <si>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</si>
  <si>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Dividends received</t>
    </r>
    <phoneticPr fontId="2"/>
  </si>
  <si>
    <t>Financial income</t>
    <phoneticPr fontId="2"/>
  </si>
  <si>
    <t>Total Financial income</t>
    <phoneticPr fontId="2"/>
  </si>
  <si>
    <t>Financial costs</t>
    <phoneticPr fontId="2"/>
  </si>
  <si>
    <t>Total Financial costs</t>
    <phoneticPr fontId="2"/>
  </si>
  <si>
    <t>Profit before tax</t>
    <phoneticPr fontId="2"/>
  </si>
  <si>
    <t>Income tax expenses</t>
    <phoneticPr fontId="2"/>
  </si>
  <si>
    <t>Profit for the year</t>
    <phoneticPr fontId="2"/>
  </si>
  <si>
    <r>
      <t>Profit attributable to</t>
    </r>
    <r>
      <rPr>
        <b/>
        <sz val="14"/>
        <rFont val="ＭＳ Ｐゴシック"/>
        <family val="3"/>
        <charset val="128"/>
      </rPr>
      <t>：</t>
    </r>
    <phoneticPr fontId="2"/>
  </si>
  <si>
    <t xml:space="preserve">  Non-controlling interests</t>
    <phoneticPr fontId="2"/>
  </si>
  <si>
    <t>Share of profit (loss) of investments accounted for using the equity method</t>
    <phoneticPr fontId="2"/>
  </si>
  <si>
    <r>
      <rPr>
        <b/>
        <sz val="13"/>
        <rFont val="ＭＳ Ｐゴシック"/>
        <family val="3"/>
        <charset val="128"/>
      </rPr>
      <t>　</t>
    </r>
    <r>
      <rPr>
        <b/>
        <sz val="13"/>
        <rFont val="Arial"/>
        <family val="2"/>
      </rPr>
      <t>Items that will not be reclassified to profit or loss</t>
    </r>
    <phoneticPr fontId="2"/>
  </si>
  <si>
    <r>
      <rPr>
        <sz val="12"/>
        <rFont val="ＭＳ Ｐゴシック"/>
        <family val="3"/>
        <charset val="128"/>
      </rPr>
      <t>　</t>
    </r>
    <r>
      <rPr>
        <sz val="12"/>
        <rFont val="Arial"/>
        <family val="2"/>
      </rPr>
      <t xml:space="preserve">  Financial assets measured at fair value through other comprehensive income</t>
    </r>
    <phoneticPr fontId="2"/>
  </si>
  <si>
    <r>
      <rPr>
        <b/>
        <sz val="13"/>
        <rFont val="ＭＳ Ｐゴシック"/>
        <family val="3"/>
        <charset val="128"/>
      </rPr>
      <t>　</t>
    </r>
    <r>
      <rPr>
        <b/>
        <sz val="13"/>
        <rFont val="Arial"/>
        <family val="2"/>
      </rPr>
      <t>Items that may be reclassified subsequently to profit or loss</t>
    </r>
    <phoneticPr fontId="2"/>
  </si>
  <si>
    <r>
      <rPr>
        <b/>
        <sz val="13"/>
        <rFont val="ＭＳ Ｐゴシック"/>
        <family val="3"/>
        <charset val="128"/>
      </rPr>
      <t>　</t>
    </r>
    <r>
      <rPr>
        <b/>
        <sz val="13"/>
        <rFont val="Arial"/>
        <family val="2"/>
      </rPr>
      <t>Total items that will not be reclassified to profit or loss</t>
    </r>
    <phoneticPr fontId="2"/>
  </si>
  <si>
    <r>
      <rPr>
        <sz val="12"/>
        <rFont val="ＭＳ Ｐゴシック"/>
        <family val="3"/>
        <charset val="128"/>
      </rPr>
      <t>　</t>
    </r>
    <r>
      <rPr>
        <sz val="12"/>
        <rFont val="Arial"/>
        <family val="2"/>
      </rPr>
      <t xml:space="preserve">  Foreign currency translation differences for foreign operations</t>
    </r>
    <phoneticPr fontId="2"/>
  </si>
  <si>
    <r>
      <rPr>
        <sz val="12"/>
        <rFont val="ＭＳ Ｐゴシック"/>
        <family val="3"/>
        <charset val="128"/>
      </rPr>
      <t>　</t>
    </r>
    <r>
      <rPr>
        <sz val="12"/>
        <rFont val="Arial"/>
        <family val="2"/>
      </rPr>
      <t xml:space="preserve">  Cash flow hedges</t>
    </r>
    <phoneticPr fontId="2"/>
  </si>
  <si>
    <r>
      <rPr>
        <b/>
        <sz val="13"/>
        <rFont val="ＭＳ Ｐゴシック"/>
        <family val="3"/>
        <charset val="128"/>
      </rPr>
      <t>　</t>
    </r>
    <r>
      <rPr>
        <b/>
        <sz val="13"/>
        <rFont val="Arial"/>
        <family val="2"/>
      </rPr>
      <t>Total items that may be reclassified subsequently to profit or loss</t>
    </r>
    <phoneticPr fontId="2"/>
  </si>
  <si>
    <t>Other comprehensive income for the year, net of tax</t>
    <phoneticPr fontId="2"/>
  </si>
  <si>
    <t>Total comprehensive income for the year</t>
    <phoneticPr fontId="2"/>
  </si>
  <si>
    <r>
      <t>Total comprehensive income attributable to</t>
    </r>
    <r>
      <rPr>
        <b/>
        <sz val="13"/>
        <rFont val="ＭＳ Ｐゴシック"/>
        <family val="3"/>
        <charset val="128"/>
      </rPr>
      <t>：</t>
    </r>
    <phoneticPr fontId="2"/>
  </si>
  <si>
    <r>
      <rPr>
        <sz val="12"/>
        <rFont val="ＭＳ Ｐゴシック"/>
        <family val="3"/>
        <charset val="128"/>
      </rPr>
      <t>　</t>
    </r>
    <r>
      <rPr>
        <sz val="12"/>
        <rFont val="Arial"/>
        <family val="2"/>
      </rPr>
      <t xml:space="preserve"> Non-controlling interests</t>
    </r>
    <phoneticPr fontId="2"/>
  </si>
  <si>
    <r>
      <rPr>
        <sz val="12"/>
        <rFont val="ＭＳ Ｐゴシック"/>
        <family val="3"/>
        <charset val="128"/>
      </rPr>
      <t>　</t>
    </r>
    <r>
      <rPr>
        <sz val="12"/>
        <rFont val="Arial"/>
        <family val="2"/>
      </rPr>
      <t>Cash and cash equivalents</t>
    </r>
    <phoneticPr fontId="2"/>
  </si>
  <si>
    <r>
      <rPr>
        <sz val="12"/>
        <rFont val="ＭＳ Ｐゴシック"/>
        <family val="3"/>
        <charset val="128"/>
      </rPr>
      <t>　</t>
    </r>
    <r>
      <rPr>
        <sz val="12"/>
        <rFont val="Arial"/>
        <family val="2"/>
      </rPr>
      <t>Trade and other receivables</t>
    </r>
    <phoneticPr fontId="2"/>
  </si>
  <si>
    <r>
      <rPr>
        <sz val="12"/>
        <rFont val="ＭＳ Ｐゴシック"/>
        <family val="3"/>
        <charset val="128"/>
      </rPr>
      <t>　</t>
    </r>
    <r>
      <rPr>
        <sz val="12"/>
        <rFont val="Arial"/>
        <family val="2"/>
      </rPr>
      <t>Other investments</t>
    </r>
    <phoneticPr fontId="2"/>
  </si>
  <si>
    <r>
      <rPr>
        <sz val="12"/>
        <rFont val="ＭＳ Ｐゴシック"/>
        <family val="3"/>
        <charset val="128"/>
      </rPr>
      <t>　</t>
    </r>
    <r>
      <rPr>
        <sz val="12"/>
        <rFont val="Arial"/>
        <family val="2"/>
      </rPr>
      <t>Derivatives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</si>
  <si>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</si>
  <si>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Other current assets</t>
    </r>
    <phoneticPr fontId="2"/>
  </si>
  <si>
    <r>
      <rPr>
        <sz val="12"/>
        <rFont val="ＭＳ Ｐゴシック"/>
        <family val="3"/>
        <charset val="128"/>
      </rPr>
      <t>　</t>
    </r>
    <r>
      <rPr>
        <sz val="12"/>
        <rFont val="Arial"/>
        <family val="2"/>
      </rPr>
      <t>Assets as held for sale</t>
    </r>
    <phoneticPr fontId="2"/>
  </si>
  <si>
    <t>Non-current assets</t>
    <phoneticPr fontId="2"/>
  </si>
  <si>
    <r>
      <rPr>
        <sz val="12"/>
        <rFont val="ＭＳ Ｐゴシック"/>
        <family val="3"/>
        <charset val="128"/>
      </rPr>
      <t>　</t>
    </r>
    <r>
      <rPr>
        <sz val="12"/>
        <rFont val="Arial"/>
        <family val="2"/>
      </rPr>
      <t>Property, plant and equipment</t>
    </r>
    <phoneticPr fontId="2"/>
  </si>
  <si>
    <t xml:space="preserve">  Derivatives</t>
    <phoneticPr fontId="2"/>
  </si>
  <si>
    <r>
      <rPr>
        <sz val="12"/>
        <rFont val="ＭＳ Ｐゴシック"/>
        <family val="3"/>
        <charset val="128"/>
      </rPr>
      <t>　</t>
    </r>
    <r>
      <rPr>
        <sz val="12"/>
        <rFont val="Arial"/>
        <family val="2"/>
      </rPr>
      <t>Intangible assets</t>
    </r>
    <phoneticPr fontId="2"/>
  </si>
  <si>
    <r>
      <rPr>
        <sz val="12"/>
        <rFont val="ＭＳ Ｐゴシック"/>
        <family val="3"/>
        <charset val="128"/>
      </rPr>
      <t>　</t>
    </r>
    <r>
      <rPr>
        <sz val="12"/>
        <rFont val="Arial"/>
        <family val="2"/>
      </rPr>
      <t>Investments accounted for using the equity method</t>
    </r>
    <phoneticPr fontId="2"/>
  </si>
  <si>
    <r>
      <rPr>
        <sz val="12"/>
        <rFont val="ＭＳ Ｐゴシック"/>
        <family val="3"/>
        <charset val="128"/>
      </rPr>
      <t>　</t>
    </r>
    <r>
      <rPr>
        <sz val="12"/>
        <rFont val="Arial"/>
        <family val="2"/>
      </rPr>
      <t>Other non-current assets</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</si>
  <si>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</si>
  <si>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Trade and other payables</t>
    </r>
    <phoneticPr fontId="2"/>
  </si>
  <si>
    <r>
      <rPr>
        <sz val="12"/>
        <rFont val="ＭＳ Ｐゴシック"/>
        <family val="3"/>
        <charset val="128"/>
      </rPr>
      <t>　</t>
    </r>
    <r>
      <rPr>
        <sz val="12"/>
        <rFont val="Arial"/>
        <family val="2"/>
      </rPr>
      <t>Bonds and borrowings</t>
    </r>
    <phoneticPr fontId="2"/>
  </si>
  <si>
    <r>
      <rPr>
        <sz val="12"/>
        <rFont val="ＭＳ Ｐゴシック"/>
        <family val="3"/>
        <charset val="128"/>
      </rPr>
      <t>　</t>
    </r>
    <r>
      <rPr>
        <sz val="12"/>
        <rFont val="Arial"/>
        <family val="2"/>
      </rPr>
      <t>Provisions</t>
    </r>
    <phoneticPr fontId="2"/>
  </si>
  <si>
    <r>
      <rPr>
        <sz val="12"/>
        <rFont val="ＭＳ Ｐゴシック"/>
        <family val="3"/>
        <charset val="128"/>
      </rPr>
      <t>　</t>
    </r>
    <r>
      <rPr>
        <sz val="12"/>
        <rFont val="Arial"/>
        <family val="2"/>
      </rPr>
      <t>Other current liabilities</t>
    </r>
    <phoneticPr fontId="2"/>
  </si>
  <si>
    <t xml:space="preserve">  Liabilities directly related to assets as held for sale</t>
    <phoneticPr fontId="2"/>
  </si>
  <si>
    <t>Non-current liabilities</t>
    <phoneticPr fontId="2"/>
  </si>
  <si>
    <r>
      <rPr>
        <sz val="12"/>
        <rFont val="ＭＳ Ｐゴシック"/>
        <family val="3"/>
        <charset val="128"/>
      </rPr>
      <t>　</t>
    </r>
    <r>
      <rPr>
        <sz val="12"/>
        <rFont val="Arial"/>
        <family val="2"/>
      </rPr>
      <t>Retirement benefits liabilities</t>
    </r>
    <phoneticPr fontId="2"/>
  </si>
  <si>
    <r>
      <rPr>
        <sz val="12"/>
        <rFont val="ＭＳ Ｐゴシック"/>
        <family val="3"/>
        <charset val="128"/>
      </rPr>
      <t>　</t>
    </r>
    <r>
      <rPr>
        <sz val="12"/>
        <rFont val="Arial"/>
        <family val="2"/>
      </rPr>
      <t>Deferred tax liabilities</t>
    </r>
    <phoneticPr fontId="2"/>
  </si>
  <si>
    <t>Equity</t>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</si>
  <si>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</si>
  <si>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Treasury stock</t>
    </r>
    <phoneticPr fontId="2"/>
  </si>
  <si>
    <r>
      <rPr>
        <sz val="12"/>
        <rFont val="ＭＳ Ｐゴシック"/>
        <family val="3"/>
        <charset val="128"/>
      </rPr>
      <t>　</t>
    </r>
    <r>
      <rPr>
        <sz val="12"/>
        <rFont val="Arial"/>
        <family val="2"/>
      </rPr>
      <t>Other components of equity</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</si>
  <si>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</si>
  <si>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Non-controlling interests</t>
    </r>
    <phoneticPr fontId="2"/>
  </si>
  <si>
    <t>Total equity</t>
    <phoneticPr fontId="2"/>
  </si>
  <si>
    <r>
      <t xml:space="preserve">2011/04/01         </t>
    </r>
    <r>
      <rPr>
        <sz val="14"/>
        <rFont val="ＭＳ Ｐゴシック"/>
        <family val="3"/>
        <charset val="128"/>
      </rPr>
      <t>（</t>
    </r>
    <r>
      <rPr>
        <sz val="14"/>
        <rFont val="Arial"/>
        <family val="2"/>
      </rPr>
      <t>the date of transition</t>
    </r>
    <r>
      <rPr>
        <sz val="14"/>
        <rFont val="ＭＳ Ｐゴシック"/>
        <family val="3"/>
        <charset val="128"/>
      </rPr>
      <t>）</t>
    </r>
    <phoneticPr fontId="2"/>
  </si>
  <si>
    <t>Cash flows from operating activities</t>
    <phoneticPr fontId="2"/>
  </si>
  <si>
    <t xml:space="preserve">  Profit for the year</t>
    <phoneticPr fontId="2"/>
  </si>
  <si>
    <r>
      <rPr>
        <sz val="12"/>
        <rFont val="ＭＳ Ｐゴシック"/>
        <family val="3"/>
        <charset val="128"/>
      </rPr>
      <t>　</t>
    </r>
    <r>
      <rPr>
        <sz val="12"/>
        <rFont val="Arial"/>
        <family val="2"/>
      </rPr>
      <t>Others</t>
    </r>
    <phoneticPr fontId="2"/>
  </si>
  <si>
    <r>
      <rPr>
        <sz val="12"/>
        <rFont val="ＭＳ Ｐゴシック"/>
        <family val="3"/>
        <charset val="128"/>
      </rPr>
      <t>　</t>
    </r>
    <r>
      <rPr>
        <sz val="12"/>
        <rFont val="Arial"/>
        <family val="2"/>
      </rPr>
      <t>Finance (income) costs</t>
    </r>
    <phoneticPr fontId="2"/>
  </si>
  <si>
    <r>
      <rPr>
        <sz val="12"/>
        <rFont val="ＭＳ Ｐゴシック"/>
        <family val="3"/>
        <charset val="128"/>
      </rPr>
      <t>　</t>
    </r>
    <r>
      <rPr>
        <sz val="12"/>
        <rFont val="Arial"/>
        <family val="2"/>
      </rPr>
      <t>Share of (profit) loss of investments accounted for using the equity method</t>
    </r>
    <phoneticPr fontId="2"/>
  </si>
  <si>
    <r>
      <rPr>
        <sz val="12"/>
        <rFont val="ＭＳ Ｐゴシック"/>
        <family val="3"/>
        <charset val="128"/>
      </rPr>
      <t>　</t>
    </r>
    <r>
      <rPr>
        <sz val="12"/>
        <rFont val="Arial"/>
        <family val="2"/>
      </rPr>
      <t>(Gain) loss on sale of fixed assets, net</t>
    </r>
    <phoneticPr fontId="2"/>
  </si>
  <si>
    <r>
      <rPr>
        <sz val="12"/>
        <rFont val="ＭＳ Ｐゴシック"/>
        <family val="3"/>
        <charset val="128"/>
      </rPr>
      <t>　</t>
    </r>
    <r>
      <rPr>
        <sz val="12"/>
        <rFont val="Arial"/>
        <family val="2"/>
      </rPr>
      <t>Income tax expense</t>
    </r>
    <phoneticPr fontId="2"/>
  </si>
  <si>
    <r>
      <rPr>
        <sz val="12"/>
        <rFont val="ＭＳ Ｐゴシック"/>
        <family val="3"/>
        <charset val="128"/>
      </rPr>
      <t>　</t>
    </r>
    <r>
      <rPr>
        <sz val="12"/>
        <rFont val="Arial"/>
        <family val="2"/>
      </rPr>
      <t>(Increase) decrease in trade and other receivables</t>
    </r>
    <phoneticPr fontId="2"/>
  </si>
  <si>
    <r>
      <rPr>
        <sz val="12"/>
        <rFont val="ＭＳ Ｐゴシック"/>
        <family val="3"/>
        <charset val="128"/>
      </rPr>
      <t>　</t>
    </r>
    <r>
      <rPr>
        <sz val="12"/>
        <rFont val="Arial"/>
        <family val="2"/>
      </rPr>
      <t>(Increase) decrease in inventories</t>
    </r>
    <phoneticPr fontId="2"/>
  </si>
  <si>
    <r>
      <rPr>
        <sz val="12"/>
        <rFont val="ＭＳ Ｐゴシック"/>
        <family val="3"/>
        <charset val="128"/>
      </rPr>
      <t>　</t>
    </r>
    <r>
      <rPr>
        <sz val="12"/>
        <rFont val="Arial"/>
        <family val="2"/>
      </rPr>
      <t>Increase (decrease) in trade and other payables</t>
    </r>
    <phoneticPr fontId="2"/>
  </si>
  <si>
    <r>
      <rPr>
        <sz val="12"/>
        <rFont val="ＭＳ Ｐゴシック"/>
        <family val="3"/>
        <charset val="128"/>
      </rPr>
      <t>　</t>
    </r>
    <r>
      <rPr>
        <sz val="12"/>
        <rFont val="Arial"/>
        <family val="2"/>
      </rPr>
      <t>Increase (decrease) in retirement benefits liabilities</t>
    </r>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</si>
  <si>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</si>
  <si>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Interests paid</t>
    </r>
    <phoneticPr fontId="2"/>
  </si>
  <si>
    <r>
      <rPr>
        <sz val="12"/>
        <rFont val="ＭＳ Ｐゴシック"/>
        <family val="3"/>
        <charset val="128"/>
      </rPr>
      <t>　</t>
    </r>
    <r>
      <rPr>
        <sz val="12"/>
        <rFont val="Arial"/>
        <family val="2"/>
      </rPr>
      <t>Income taxes paid</t>
    </r>
    <phoneticPr fontId="2"/>
  </si>
  <si>
    <r>
      <rPr>
        <sz val="12"/>
        <rFont val="ＭＳ Ｐゴシック"/>
        <family val="3"/>
        <charset val="128"/>
      </rPr>
      <t>　</t>
    </r>
    <r>
      <rPr>
        <sz val="12"/>
        <rFont val="Arial"/>
        <family val="2"/>
      </rPr>
      <t>Dividends received</t>
    </r>
    <phoneticPr fontId="2"/>
  </si>
  <si>
    <r>
      <rPr>
        <b/>
        <sz val="14"/>
        <rFont val="ＭＳ Ｐゴシック"/>
        <family val="3"/>
        <charset val="128"/>
      </rPr>
      <t>　</t>
    </r>
    <r>
      <rPr>
        <b/>
        <sz val="14"/>
        <rFont val="Arial"/>
        <family val="2"/>
      </rPr>
      <t xml:space="preserve"> Net cash provided (used) by/in operating activities</t>
    </r>
    <phoneticPr fontId="2"/>
  </si>
  <si>
    <t>Cash flows from investing activities</t>
    <phoneticPr fontId="2"/>
  </si>
  <si>
    <t xml:space="preserve">  Purchase of property, plant and equipment</t>
    <phoneticPr fontId="2"/>
  </si>
  <si>
    <t xml:space="preserve">  Purchase of intangible assets</t>
    <phoneticPr fontId="2"/>
  </si>
  <si>
    <t xml:space="preserve">  (Increase) decrease in short-term loans receivable</t>
    <phoneticPr fontId="2"/>
  </si>
  <si>
    <t xml:space="preserve">  Payment for long-term loans receivable</t>
    <phoneticPr fontId="2"/>
  </si>
  <si>
    <t xml:space="preserve">  Proceeds from (payments for) acquisition of subsidiaries</t>
    <phoneticPr fontId="2"/>
  </si>
  <si>
    <t xml:space="preserve">  Proceeds from sale of property, plant and equipment </t>
    <phoneticPr fontId="2"/>
  </si>
  <si>
    <t xml:space="preserve">  Proceeds from (payments for) sale of subsidiaries</t>
    <phoneticPr fontId="2"/>
  </si>
  <si>
    <t xml:space="preserve">  Purchase of investments</t>
    <phoneticPr fontId="2"/>
  </si>
  <si>
    <t xml:space="preserve">  Proceeds from sale of investments</t>
    <phoneticPr fontId="2"/>
  </si>
  <si>
    <t xml:space="preserve">  Others</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</si>
  <si>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(used) by/in investing activities</t>
    </r>
    <phoneticPr fontId="2"/>
  </si>
  <si>
    <t>Cash flows from financing activities</t>
    <phoneticPr fontId="2"/>
  </si>
  <si>
    <t xml:space="preserve">  Increase (decrease) in short-term debts and commercial papers</t>
    <phoneticPr fontId="2"/>
  </si>
  <si>
    <t xml:space="preserve">  Proceeds from long-term debts </t>
    <phoneticPr fontId="2"/>
  </si>
  <si>
    <t xml:space="preserve">  Repayment of long-term debts </t>
    <phoneticPr fontId="2"/>
  </si>
  <si>
    <t xml:space="preserve">  Proceeds from sale of subsidiaries' interests to non-controlling interest holders</t>
    <phoneticPr fontId="2"/>
  </si>
  <si>
    <t xml:space="preserve">  Payment for acquisition of subsidiaries' interests from non-controlling interest holders</t>
    <phoneticPr fontId="2"/>
  </si>
  <si>
    <r>
      <rPr>
        <sz val="12"/>
        <rFont val="ＭＳ Ｐゴシック"/>
        <family val="3"/>
        <charset val="128"/>
      </rPr>
      <t>　</t>
    </r>
    <r>
      <rPr>
        <sz val="12"/>
        <rFont val="Arial"/>
        <family val="2"/>
      </rPr>
      <t>Proceeds from non-controlling interest holders</t>
    </r>
    <phoneticPr fontId="2"/>
  </si>
  <si>
    <t xml:space="preserve">  Dividends paid</t>
    <phoneticPr fontId="2"/>
  </si>
  <si>
    <r>
      <rPr>
        <sz val="12"/>
        <rFont val="ＭＳ Ｐゴシック"/>
        <family val="3"/>
        <charset val="128"/>
      </rPr>
      <t>　</t>
    </r>
    <r>
      <rPr>
        <sz val="12"/>
        <rFont val="Arial"/>
        <family val="2"/>
      </rPr>
      <t>Dividends paid to non-controlling interest holders</t>
    </r>
    <phoneticPr fontId="2"/>
  </si>
  <si>
    <r>
      <rPr>
        <b/>
        <sz val="14"/>
        <rFont val="ＭＳ Ｐゴシック"/>
        <family val="3"/>
        <charset val="128"/>
      </rPr>
      <t>　</t>
    </r>
    <r>
      <rPr>
        <b/>
        <sz val="14"/>
        <rFont val="Arial"/>
        <family val="2"/>
      </rPr>
      <t xml:space="preserve"> Net cash provided (used) by/in financing activities</t>
    </r>
    <phoneticPr fontId="2"/>
  </si>
  <si>
    <t>Cash and cash equivalents at beginning of year</t>
    <phoneticPr fontId="2"/>
  </si>
  <si>
    <t>Effect of exchange rate changes on cash and cash equivalents</t>
    <phoneticPr fontId="2"/>
  </si>
  <si>
    <t>Cash and cash equivalents at end of year</t>
    <phoneticPr fontId="2"/>
  </si>
  <si>
    <r>
      <rPr>
        <b/>
        <sz val="13"/>
        <rFont val="ＭＳ Ｐゴシック"/>
        <family val="3"/>
        <charset val="128"/>
      </rPr>
      <t xml:space="preserve">  </t>
    </r>
    <r>
      <rPr>
        <b/>
        <sz val="13"/>
        <rFont val="Arial"/>
        <family val="2"/>
      </rPr>
      <t>Owners of the company</t>
    </r>
    <phoneticPr fontId="2"/>
  </si>
  <si>
    <t xml:space="preserve">  Owners of the company</t>
    <phoneticPr fontId="2"/>
  </si>
  <si>
    <r>
      <rPr>
        <sz val="12"/>
        <rFont val="ＭＳ Ｐゴシック"/>
        <family val="3"/>
        <charset val="128"/>
      </rPr>
      <t>　</t>
    </r>
    <r>
      <rPr>
        <sz val="12"/>
        <rFont val="Arial"/>
        <family val="2"/>
      </rPr>
      <t>Impairment loss on fixed assets</t>
    </r>
    <phoneticPr fontId="2"/>
  </si>
  <si>
    <t>Operating profit</t>
    <phoneticPr fontId="2"/>
  </si>
  <si>
    <t xml:space="preserve">  Other financial income</t>
    <phoneticPr fontId="2"/>
  </si>
  <si>
    <t xml:space="preserve">  Other financial costs</t>
    <phoneticPr fontId="2"/>
  </si>
  <si>
    <t>-</t>
    <phoneticPr fontId="2"/>
  </si>
  <si>
    <r>
      <rPr>
        <sz val="12"/>
        <rFont val="ＭＳ Ｐゴシック"/>
        <family val="3"/>
        <charset val="128"/>
      </rPr>
      <t>　</t>
    </r>
    <r>
      <rPr>
        <sz val="12"/>
        <rFont val="Arial"/>
        <family val="2"/>
      </rPr>
      <t>Time deposits</t>
    </r>
    <phoneticPr fontId="2"/>
  </si>
  <si>
    <r>
      <rPr>
        <sz val="12"/>
        <rFont val="ＭＳ Ｐゴシック"/>
        <family val="3"/>
        <charset val="128"/>
      </rPr>
      <t>　</t>
    </r>
    <r>
      <rPr>
        <sz val="12"/>
        <rFont val="Arial"/>
        <family val="2"/>
      </rPr>
      <t>Income tax receivables</t>
    </r>
    <phoneticPr fontId="2"/>
  </si>
  <si>
    <r>
      <rPr>
        <sz val="12"/>
        <rFont val="ＭＳ Ｐゴシック"/>
        <family val="3"/>
        <charset val="128"/>
      </rPr>
      <t>　</t>
    </r>
    <r>
      <rPr>
        <sz val="12"/>
        <rFont val="Arial"/>
        <family val="2"/>
      </rPr>
      <t>Investment property</t>
    </r>
    <phoneticPr fontId="2"/>
  </si>
  <si>
    <t>Total non-current assets</t>
    <phoneticPr fontId="2"/>
  </si>
  <si>
    <r>
      <rPr>
        <sz val="12"/>
        <rFont val="ＭＳ Ｐゴシック"/>
        <family val="3"/>
        <charset val="128"/>
      </rPr>
      <t>　</t>
    </r>
    <r>
      <rPr>
        <sz val="12"/>
        <rFont val="Arial"/>
        <family val="2"/>
      </rPr>
      <t>Income tax payables</t>
    </r>
    <phoneticPr fontId="2"/>
  </si>
  <si>
    <r>
      <rPr>
        <sz val="12"/>
        <rFont val="ＭＳ Ｐゴシック"/>
        <family val="3"/>
        <charset val="128"/>
      </rPr>
      <t>　</t>
    </r>
    <r>
      <rPr>
        <sz val="12"/>
        <rFont val="Arial"/>
        <family val="2"/>
      </rPr>
      <t>Other non-current liabilities</t>
    </r>
    <phoneticPr fontId="2"/>
  </si>
  <si>
    <t>Total non-current liabilities</t>
    <phoneticPr fontId="2"/>
  </si>
  <si>
    <r>
      <rPr>
        <sz val="12"/>
        <rFont val="ＭＳ Ｐゴシック"/>
        <family val="3"/>
        <charset val="128"/>
      </rPr>
      <t>　</t>
    </r>
    <r>
      <rPr>
        <sz val="12"/>
        <rFont val="Arial"/>
        <family val="2"/>
      </rPr>
      <t>Share capital</t>
    </r>
    <phoneticPr fontId="2"/>
  </si>
  <si>
    <t>Total liabilities and equity</t>
    <phoneticPr fontId="2"/>
  </si>
  <si>
    <r>
      <rPr>
        <sz val="12"/>
        <rFont val="ＭＳ Ｐゴシック"/>
        <family val="3"/>
        <charset val="128"/>
      </rPr>
      <t>　</t>
    </r>
    <r>
      <rPr>
        <sz val="12"/>
        <rFont val="Arial"/>
        <family val="2"/>
      </rPr>
      <t>Impairment losses on fixed assets</t>
    </r>
    <phoneticPr fontId="2"/>
  </si>
  <si>
    <t>(companies)</t>
    <phoneticPr fontId="2"/>
  </si>
  <si>
    <t>FY2004</t>
    <phoneticPr fontId="2"/>
  </si>
  <si>
    <t>FY2006</t>
  </si>
  <si>
    <t>FY2008</t>
  </si>
  <si>
    <t>Consolidated
subsidiaries</t>
    <phoneticPr fontId="2"/>
  </si>
  <si>
    <t>Companies accounted for by the equity-method</t>
    <phoneticPr fontId="2"/>
  </si>
  <si>
    <t>Domestic</t>
    <phoneticPr fontId="2"/>
  </si>
  <si>
    <t>Overseas</t>
    <phoneticPr fontId="2"/>
  </si>
  <si>
    <r>
      <rPr>
        <sz val="11"/>
        <rFont val="ＭＳ Ｐゴシック"/>
        <family val="3"/>
        <charset val="128"/>
      </rPr>
      <t>（</t>
    </r>
    <r>
      <rPr>
        <sz val="11"/>
        <rFont val="Arial"/>
        <family val="2"/>
      </rPr>
      <t>% of Profitable</t>
    </r>
    <r>
      <rPr>
        <sz val="11"/>
        <rFont val="ＭＳ Ｐゴシック"/>
        <family val="3"/>
        <charset val="128"/>
      </rPr>
      <t>）</t>
    </r>
    <phoneticPr fontId="2"/>
  </si>
  <si>
    <r>
      <t>（</t>
    </r>
    <r>
      <rPr>
        <sz val="11"/>
        <rFont val="Arial"/>
        <family val="2"/>
      </rPr>
      <t>74%</t>
    </r>
    <r>
      <rPr>
        <sz val="11"/>
        <rFont val="ＭＳ Ｐゴシック"/>
        <family val="3"/>
        <charset val="128"/>
      </rPr>
      <t>）</t>
    </r>
    <phoneticPr fontId="2"/>
  </si>
  <si>
    <t>(75%)</t>
    <phoneticPr fontId="2"/>
  </si>
  <si>
    <r>
      <rPr>
        <sz val="11"/>
        <rFont val="ＭＳ Ｐゴシック"/>
        <family val="3"/>
        <charset val="128"/>
      </rPr>
      <t>（</t>
    </r>
    <r>
      <rPr>
        <sz val="11"/>
        <rFont val="Arial"/>
        <family val="2"/>
      </rPr>
      <t>73%</t>
    </r>
    <r>
      <rPr>
        <sz val="11"/>
        <rFont val="ＭＳ Ｐゴシック"/>
        <family val="3"/>
        <charset val="128"/>
      </rPr>
      <t>）</t>
    </r>
    <phoneticPr fontId="2"/>
  </si>
  <si>
    <t>(72%)</t>
    <phoneticPr fontId="2"/>
  </si>
  <si>
    <t>(65%)</t>
    <phoneticPr fontId="2"/>
  </si>
  <si>
    <t>(69%)</t>
    <phoneticPr fontId="2"/>
  </si>
  <si>
    <t>(67%)</t>
    <phoneticPr fontId="2"/>
  </si>
  <si>
    <t>(71%)</t>
    <phoneticPr fontId="2"/>
  </si>
  <si>
    <t>Profit</t>
    <phoneticPr fontId="2"/>
  </si>
  <si>
    <t>Loss</t>
    <phoneticPr fontId="2"/>
  </si>
  <si>
    <r>
      <t>Domestic</t>
    </r>
    <r>
      <rPr>
        <sz val="12"/>
        <rFont val="ＭＳ Ｐゴシック"/>
        <family val="3"/>
        <charset val="128"/>
      </rPr>
      <t>（</t>
    </r>
    <r>
      <rPr>
        <sz val="12"/>
        <rFont val="Arial"/>
        <family val="2"/>
      </rPr>
      <t>Consolidated subsidiaries</t>
    </r>
    <r>
      <rPr>
        <sz val="12"/>
        <rFont val="ＭＳ Ｐゴシック"/>
        <family val="3"/>
        <charset val="128"/>
      </rPr>
      <t>）</t>
    </r>
    <phoneticPr fontId="2"/>
  </si>
  <si>
    <r>
      <t>Overseas</t>
    </r>
    <r>
      <rPr>
        <sz val="12"/>
        <rFont val="ＭＳ Ｐゴシック"/>
        <family val="3"/>
        <charset val="128"/>
      </rPr>
      <t>（</t>
    </r>
    <r>
      <rPr>
        <sz val="12"/>
        <rFont val="Arial"/>
        <family val="2"/>
      </rPr>
      <t>Consolidated subsidiaries</t>
    </r>
    <r>
      <rPr>
        <sz val="12"/>
        <rFont val="ＭＳ Ｐゴシック"/>
        <family val="3"/>
        <charset val="128"/>
      </rPr>
      <t>）</t>
    </r>
    <phoneticPr fontId="2"/>
  </si>
  <si>
    <r>
      <t xml:space="preserve">Domestic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</si>
  <si>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r>
      <t xml:space="preserve">Overseas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</si>
  <si>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t>FY2013</t>
    <phoneticPr fontId="2"/>
  </si>
  <si>
    <r>
      <t>1-1.</t>
    </r>
    <r>
      <rPr>
        <b/>
        <sz val="14"/>
        <rFont val="ＭＳ Ｐゴシック"/>
        <family val="3"/>
        <charset val="128"/>
      </rPr>
      <t>　</t>
    </r>
    <r>
      <rPr>
        <b/>
        <sz val="14"/>
        <rFont val="Arial"/>
        <family val="2"/>
      </rPr>
      <t>Change of Consolidated Statements of Income</t>
    </r>
    <r>
      <rPr>
        <b/>
        <sz val="14"/>
        <rFont val="ＭＳ Ｐゴシック"/>
        <family val="3"/>
        <charset val="128"/>
      </rPr>
      <t>【</t>
    </r>
    <r>
      <rPr>
        <b/>
        <sz val="14"/>
        <rFont val="Arial"/>
        <family val="2"/>
      </rPr>
      <t>J-GAAP</t>
    </r>
    <r>
      <rPr>
        <b/>
        <sz val="14"/>
        <rFont val="ＭＳ Ｐゴシック"/>
        <family val="3"/>
        <charset val="128"/>
      </rPr>
      <t>】</t>
    </r>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</si>
  <si>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</si>
  <si>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t>FY2003</t>
    <phoneticPr fontId="2"/>
  </si>
  <si>
    <t>FY2004</t>
    <phoneticPr fontId="2"/>
  </si>
  <si>
    <t>FY2005</t>
    <phoneticPr fontId="2"/>
  </si>
  <si>
    <t>FY2006</t>
    <phoneticPr fontId="2"/>
  </si>
  <si>
    <t>FY2007</t>
    <phoneticPr fontId="2"/>
  </si>
  <si>
    <t>FY2008</t>
    <phoneticPr fontId="2"/>
  </si>
  <si>
    <t>FY2009</t>
    <phoneticPr fontId="2"/>
  </si>
  <si>
    <t>FY2010</t>
    <phoneticPr fontId="2"/>
  </si>
  <si>
    <t>FY2011</t>
    <phoneticPr fontId="2"/>
  </si>
  <si>
    <t>FY2012</t>
    <phoneticPr fontId="2"/>
  </si>
  <si>
    <t>Net sales</t>
    <phoneticPr fontId="2"/>
  </si>
  <si>
    <t>Cost of sales</t>
    <phoneticPr fontId="2"/>
  </si>
  <si>
    <t>Gross profit</t>
    <phoneticPr fontId="2"/>
  </si>
  <si>
    <t>Selling, general and administrative expenses</t>
    <phoneticPr fontId="2"/>
  </si>
  <si>
    <t>Operating income</t>
  </si>
  <si>
    <r>
      <rPr>
        <sz val="12"/>
        <rFont val="ＭＳ Ｐゴシック"/>
        <family val="3"/>
        <charset val="128"/>
      </rPr>
      <t>　</t>
    </r>
    <r>
      <rPr>
        <sz val="12"/>
        <rFont val="Arial"/>
        <family val="2"/>
      </rPr>
      <t>Interest income</t>
    </r>
  </si>
  <si>
    <r>
      <rPr>
        <sz val="12"/>
        <rFont val="ＭＳ Ｐゴシック"/>
        <family val="3"/>
        <charset val="128"/>
      </rPr>
      <t>　</t>
    </r>
    <r>
      <rPr>
        <sz val="12"/>
        <rFont val="Arial"/>
        <family val="2"/>
      </rPr>
      <t>Dividends income</t>
    </r>
  </si>
  <si>
    <r>
      <rPr>
        <sz val="12"/>
        <rFont val="ＭＳ Ｐゴシック"/>
        <family val="3"/>
        <charset val="128"/>
      </rPr>
      <t>　</t>
    </r>
    <r>
      <rPr>
        <sz val="12"/>
        <rFont val="Arial"/>
        <family val="2"/>
      </rPr>
      <t>Equity in earnings of affiliates</t>
    </r>
    <phoneticPr fontId="2"/>
  </si>
  <si>
    <r>
      <rPr>
        <sz val="12"/>
        <rFont val="ＭＳ Ｐゴシック"/>
        <family val="3"/>
        <charset val="128"/>
      </rPr>
      <t>　</t>
    </r>
    <r>
      <rPr>
        <sz val="12"/>
        <rFont val="Arial"/>
        <family val="2"/>
      </rPr>
      <t>Gain on sales of investment securities</t>
    </r>
    <phoneticPr fontId="2"/>
  </si>
  <si>
    <t>-</t>
    <phoneticPr fontId="2"/>
  </si>
  <si>
    <r>
      <rPr>
        <sz val="12"/>
        <rFont val="ＭＳ Ｐゴシック"/>
        <family val="3"/>
        <charset val="128"/>
      </rPr>
      <t>　</t>
    </r>
    <r>
      <rPr>
        <sz val="12"/>
        <rFont val="Arial"/>
        <family val="2"/>
      </rPr>
      <t>Penalty income</t>
    </r>
    <phoneticPr fontId="2"/>
  </si>
  <si>
    <r>
      <rPr>
        <sz val="12"/>
        <rFont val="ＭＳ Ｐゴシック"/>
        <family val="3"/>
        <charset val="128"/>
      </rPr>
      <t>　</t>
    </r>
    <r>
      <rPr>
        <sz val="12"/>
        <rFont val="Arial"/>
        <family val="2"/>
      </rPr>
      <t>Foreign exchange gains</t>
    </r>
    <phoneticPr fontId="2"/>
  </si>
  <si>
    <r>
      <rPr>
        <sz val="12"/>
        <rFont val="ＭＳ Ｐゴシック"/>
        <family val="3"/>
        <charset val="128"/>
      </rPr>
      <t>　</t>
    </r>
    <r>
      <rPr>
        <sz val="12"/>
        <rFont val="Arial"/>
        <family val="2"/>
      </rPr>
      <t>Other</t>
    </r>
  </si>
  <si>
    <r>
      <rPr>
        <b/>
        <sz val="13"/>
        <rFont val="ＭＳ Ｐゴシック"/>
        <family val="3"/>
        <charset val="128"/>
      </rPr>
      <t>　</t>
    </r>
    <r>
      <rPr>
        <b/>
        <sz val="13"/>
        <rFont val="Arial"/>
        <family val="2"/>
      </rPr>
      <t>Total non-operating income</t>
    </r>
    <phoneticPr fontId="2"/>
  </si>
  <si>
    <r>
      <rPr>
        <sz val="12"/>
        <rFont val="ＭＳ Ｐゴシック"/>
        <family val="3"/>
        <charset val="128"/>
      </rPr>
      <t>　</t>
    </r>
    <r>
      <rPr>
        <sz val="12"/>
        <rFont val="Arial"/>
        <family val="2"/>
      </rPr>
      <t>Interest expenses</t>
    </r>
  </si>
  <si>
    <r>
      <rPr>
        <sz val="12"/>
        <rFont val="ＭＳ Ｐゴシック"/>
        <family val="3"/>
        <charset val="128"/>
      </rPr>
      <t>　</t>
    </r>
    <r>
      <rPr>
        <sz val="12"/>
        <rFont val="Arial"/>
        <family val="2"/>
      </rPr>
      <t>Interest on commercial papers</t>
    </r>
    <phoneticPr fontId="2"/>
  </si>
  <si>
    <r>
      <rPr>
        <sz val="12"/>
        <rFont val="ＭＳ Ｐゴシック"/>
        <family val="3"/>
        <charset val="128"/>
      </rPr>
      <t>　</t>
    </r>
    <r>
      <rPr>
        <sz val="12"/>
        <rFont val="Arial"/>
        <family val="2"/>
      </rPr>
      <t>Foreign exchange losses</t>
    </r>
  </si>
  <si>
    <t xml:space="preserve">  Loss on valuation of derivatives</t>
    <phoneticPr fontId="2"/>
  </si>
  <si>
    <r>
      <rPr>
        <b/>
        <sz val="13"/>
        <rFont val="ＭＳ Ｐゴシック"/>
        <family val="3"/>
        <charset val="128"/>
      </rPr>
      <t>　</t>
    </r>
    <r>
      <rPr>
        <b/>
        <sz val="13"/>
        <rFont val="Arial"/>
        <family val="2"/>
      </rPr>
      <t>Total non-operating expenses</t>
    </r>
    <phoneticPr fontId="2"/>
  </si>
  <si>
    <t>Ordinary Income</t>
    <phoneticPr fontId="2"/>
  </si>
  <si>
    <t>Extraordinary income/losses - net</t>
    <phoneticPr fontId="2"/>
  </si>
  <si>
    <t>Income before income taxes and minority interests</t>
  </si>
  <si>
    <t>Income taxes-current</t>
  </si>
  <si>
    <t>Income taxes-deferred</t>
  </si>
  <si>
    <t>Income before minority interests</t>
    <phoneticPr fontId="2"/>
  </si>
  <si>
    <t>‐</t>
    <phoneticPr fontId="2"/>
  </si>
  <si>
    <t>Minority interests in income</t>
  </si>
  <si>
    <t>Net income</t>
    <phoneticPr fontId="2"/>
  </si>
  <si>
    <r>
      <t>2-1.</t>
    </r>
    <r>
      <rPr>
        <b/>
        <sz val="14"/>
        <rFont val="ＭＳ Ｐゴシック"/>
        <family val="3"/>
        <charset val="128"/>
      </rPr>
      <t>　</t>
    </r>
    <r>
      <rPr>
        <b/>
        <sz val="14"/>
        <rFont val="Arial"/>
        <family val="2"/>
      </rPr>
      <t>Change of Consolidated Statements of Comprehensive Income</t>
    </r>
    <r>
      <rPr>
        <b/>
        <sz val="14"/>
        <rFont val="ＭＳ Ｐゴシック"/>
        <family val="3"/>
        <charset val="128"/>
      </rPr>
      <t>【</t>
    </r>
    <r>
      <rPr>
        <b/>
        <sz val="14"/>
        <rFont val="Arial"/>
        <family val="2"/>
      </rPr>
      <t>J-GAAP</t>
    </r>
    <r>
      <rPr>
        <b/>
        <sz val="14"/>
        <rFont val="ＭＳ Ｐゴシック"/>
        <family val="3"/>
        <charset val="128"/>
      </rPr>
      <t>】</t>
    </r>
    <phoneticPr fontId="2"/>
  </si>
  <si>
    <t>Other comprehensive income</t>
    <phoneticPr fontId="2"/>
  </si>
  <si>
    <r>
      <rPr>
        <sz val="12"/>
        <rFont val="ＭＳ Ｐゴシック"/>
        <family val="3"/>
        <charset val="128"/>
      </rPr>
      <t>　</t>
    </r>
    <r>
      <rPr>
        <sz val="12"/>
        <rFont val="Arial"/>
        <family val="2"/>
      </rPr>
      <t>Valuation difference on available-for-sale
  securities</t>
    </r>
    <phoneticPr fontId="2"/>
  </si>
  <si>
    <r>
      <rPr>
        <sz val="12"/>
        <rFont val="ＭＳ Ｐゴシック"/>
        <family val="3"/>
        <charset val="128"/>
      </rPr>
      <t>　</t>
    </r>
    <r>
      <rPr>
        <sz val="12"/>
        <rFont val="Arial"/>
        <family val="2"/>
      </rPr>
      <t>Deferred gains or losses on hedges</t>
    </r>
    <phoneticPr fontId="2"/>
  </si>
  <si>
    <r>
      <rPr>
        <sz val="12"/>
        <rFont val="ＭＳ Ｐゴシック"/>
        <family val="3"/>
        <charset val="128"/>
      </rPr>
      <t>　</t>
    </r>
    <r>
      <rPr>
        <sz val="12"/>
        <rFont val="Arial"/>
        <family val="2"/>
      </rPr>
      <t>Revaluation reserve for land</t>
    </r>
    <phoneticPr fontId="2"/>
  </si>
  <si>
    <r>
      <rPr>
        <sz val="12"/>
        <rFont val="ＭＳ Ｐゴシック"/>
        <family val="3"/>
        <charset val="128"/>
      </rPr>
      <t>　</t>
    </r>
    <r>
      <rPr>
        <sz val="12"/>
        <rFont val="Arial"/>
        <family val="2"/>
      </rPr>
      <t>Foreign currency translation adjustment</t>
    </r>
    <phoneticPr fontId="2"/>
  </si>
  <si>
    <r>
      <rPr>
        <sz val="12"/>
        <rFont val="ＭＳ Ｐゴシック"/>
        <family val="3"/>
        <charset val="128"/>
      </rPr>
      <t>　</t>
    </r>
    <r>
      <rPr>
        <sz val="12"/>
        <rFont val="Arial"/>
        <family val="2"/>
      </rPr>
      <t>Unfunded retirement benefit obligation  with
  respect to foreign consolidated companies</t>
    </r>
    <phoneticPr fontId="2"/>
  </si>
  <si>
    <r>
      <rPr>
        <sz val="12"/>
        <rFont val="ＭＳ Ｐゴシック"/>
        <family val="3"/>
        <charset val="128"/>
      </rPr>
      <t>　</t>
    </r>
    <r>
      <rPr>
        <sz val="12"/>
        <rFont val="Arial"/>
        <family val="2"/>
      </rPr>
      <t>Shere of other comprehensive income of 
  associates accounted for using equity mettod</t>
    </r>
    <phoneticPr fontId="2"/>
  </si>
  <si>
    <t>comprehensive income</t>
    <phoneticPr fontId="2"/>
  </si>
  <si>
    <r>
      <rPr>
        <sz val="12"/>
        <rFont val="ＭＳ Ｐゴシック"/>
        <family val="3"/>
        <charset val="128"/>
      </rPr>
      <t>　（</t>
    </r>
    <r>
      <rPr>
        <sz val="12"/>
        <rFont val="Arial"/>
        <family val="2"/>
      </rPr>
      <t>comprehensive income attributable to</t>
    </r>
    <r>
      <rPr>
        <sz val="12"/>
        <rFont val="ＭＳ Ｐゴシック"/>
        <family val="3"/>
        <charset val="128"/>
      </rPr>
      <t>）</t>
    </r>
    <phoneticPr fontId="2"/>
  </si>
  <si>
    <r>
      <rPr>
        <sz val="12"/>
        <rFont val="ＭＳ Ｐゴシック"/>
        <family val="3"/>
        <charset val="128"/>
      </rPr>
      <t>　</t>
    </r>
    <r>
      <rPr>
        <sz val="12"/>
        <rFont val="Arial"/>
        <family val="2"/>
      </rPr>
      <t>Comprehensive income attributable to
  owners of the parent</t>
    </r>
    <phoneticPr fontId="2"/>
  </si>
  <si>
    <r>
      <rPr>
        <sz val="12"/>
        <rFont val="ＭＳ Ｐゴシック"/>
        <family val="3"/>
        <charset val="128"/>
      </rPr>
      <t>　</t>
    </r>
    <r>
      <rPr>
        <sz val="12"/>
        <rFont val="Arial"/>
        <family val="2"/>
      </rPr>
      <t>Comprehensive income attributable to 
  minority interests</t>
    </r>
    <phoneticPr fontId="2"/>
  </si>
  <si>
    <r>
      <t>3</t>
    </r>
    <r>
      <rPr>
        <b/>
        <sz val="14"/>
        <rFont val="ＭＳ Ｐゴシック"/>
        <family val="3"/>
        <charset val="128"/>
      </rPr>
      <t>‐</t>
    </r>
    <r>
      <rPr>
        <b/>
        <sz val="14"/>
        <rFont val="Arial"/>
        <family val="2"/>
      </rPr>
      <t>1.</t>
    </r>
    <r>
      <rPr>
        <b/>
        <sz val="14"/>
        <rFont val="ＭＳ Ｐゴシック"/>
        <family val="3"/>
        <charset val="128"/>
      </rPr>
      <t>　</t>
    </r>
    <r>
      <rPr>
        <b/>
        <sz val="14"/>
        <rFont val="Arial"/>
        <family val="2"/>
      </rPr>
      <t>Change of Consolidated Extraordinary income/loss - net</t>
    </r>
    <r>
      <rPr>
        <b/>
        <sz val="14"/>
        <rFont val="ＭＳ Ｐゴシック"/>
        <family val="3"/>
        <charset val="128"/>
      </rPr>
      <t>【</t>
    </r>
    <r>
      <rPr>
        <b/>
        <sz val="14"/>
        <rFont val="Arial"/>
        <family val="2"/>
      </rPr>
      <t>J-GAAP</t>
    </r>
    <r>
      <rPr>
        <b/>
        <sz val="14"/>
        <rFont val="ＭＳ Ｐゴシック"/>
        <family val="3"/>
        <charset val="128"/>
      </rPr>
      <t>】</t>
    </r>
    <phoneticPr fontId="2"/>
  </si>
  <si>
    <t xml:space="preserve"> Extraordinary income</t>
    <phoneticPr fontId="2"/>
  </si>
  <si>
    <r>
      <rPr>
        <sz val="12"/>
        <rFont val="ＭＳ Ｐゴシック"/>
        <family val="3"/>
        <charset val="128"/>
      </rPr>
      <t>　</t>
    </r>
    <r>
      <rPr>
        <sz val="12"/>
        <rFont val="Arial"/>
        <family val="2"/>
      </rPr>
      <t>Gain on sales of noncurrent assets</t>
    </r>
    <phoneticPr fontId="2"/>
  </si>
  <si>
    <r>
      <rPr>
        <sz val="12"/>
        <rFont val="ＭＳ Ｐゴシック"/>
        <family val="3"/>
        <charset val="128"/>
      </rPr>
      <t>　</t>
    </r>
    <r>
      <rPr>
        <sz val="12"/>
        <rFont val="Arial"/>
        <family val="2"/>
      </rPr>
      <t>Gain on sales of real estate for investment</t>
    </r>
    <phoneticPr fontId="2"/>
  </si>
  <si>
    <r>
      <rPr>
        <sz val="12"/>
        <rFont val="ＭＳ Ｐゴシック"/>
        <family val="3"/>
        <charset val="128"/>
      </rPr>
      <t>　</t>
    </r>
    <r>
      <rPr>
        <sz val="12"/>
        <rFont val="Arial"/>
        <family val="2"/>
      </rPr>
      <t>Gain on sales of equity investment 
   without stock</t>
    </r>
    <phoneticPr fontId="2"/>
  </si>
  <si>
    <r>
      <rPr>
        <sz val="12"/>
        <rFont val="ＭＳ Ｐゴシック"/>
        <family val="3"/>
        <charset val="128"/>
      </rPr>
      <t>　</t>
    </r>
    <r>
      <rPr>
        <sz val="12"/>
        <rFont val="Arial"/>
        <family val="2"/>
      </rPr>
      <t>Gain on change in equity</t>
    </r>
    <phoneticPr fontId="2"/>
  </si>
  <si>
    <r>
      <rPr>
        <sz val="12"/>
        <rFont val="ＭＳ Ｐゴシック"/>
        <family val="3"/>
        <charset val="128"/>
      </rPr>
      <t>　</t>
    </r>
    <r>
      <rPr>
        <sz val="12"/>
        <rFont val="Arial"/>
        <family val="2"/>
      </rPr>
      <t>Gain on negative goodwill</t>
    </r>
    <phoneticPr fontId="2"/>
  </si>
  <si>
    <r>
      <rPr>
        <sz val="12"/>
        <rFont val="ＭＳ Ｐゴシック"/>
        <family val="3"/>
        <charset val="128"/>
      </rPr>
      <t>　</t>
    </r>
    <r>
      <rPr>
        <sz val="12"/>
        <rFont val="Arial"/>
        <family val="2"/>
      </rPr>
      <t>Gain on step acquisitions</t>
    </r>
    <phoneticPr fontId="2"/>
  </si>
  <si>
    <r>
      <rPr>
        <sz val="12"/>
        <rFont val="ＭＳ Ｐゴシック"/>
        <family val="3"/>
        <charset val="128"/>
      </rPr>
      <t>　</t>
    </r>
    <r>
      <rPr>
        <sz val="12"/>
        <rFont val="Arial"/>
        <family val="2"/>
      </rPr>
      <t>Reversal of allowance for doubtful
  accounts</t>
    </r>
    <phoneticPr fontId="2"/>
  </si>
  <si>
    <r>
      <rPr>
        <sz val="12"/>
        <rFont val="ＭＳ Ｐゴシック"/>
        <family val="3"/>
        <charset val="128"/>
      </rPr>
      <t>　</t>
    </r>
    <r>
      <rPr>
        <sz val="12"/>
        <rFont val="Arial"/>
        <family val="2"/>
      </rPr>
      <t>Gain on sale of certain overseas 
   receivables</t>
    </r>
    <phoneticPr fontId="2"/>
  </si>
  <si>
    <r>
      <rPr>
        <sz val="12"/>
        <rFont val="ＭＳ Ｐゴシック"/>
        <family val="3"/>
        <charset val="128"/>
      </rPr>
      <t>　</t>
    </r>
    <r>
      <rPr>
        <sz val="12"/>
        <rFont val="Arial"/>
        <family val="2"/>
      </rPr>
      <t>Gain on bad debts recovered</t>
    </r>
    <phoneticPr fontId="2"/>
  </si>
  <si>
    <t xml:space="preserve">  Gain on liquidation of subsidiaries and  
  affiliates</t>
    <phoneticPr fontId="2"/>
  </si>
  <si>
    <t xml:space="preserve">  Adjustment for hyperinflationary economies</t>
    <phoneticPr fontId="2"/>
  </si>
  <si>
    <t xml:space="preserve">  Reversal of allowance for retirement benefits</t>
    <phoneticPr fontId="2"/>
  </si>
  <si>
    <t xml:space="preserve"> Extraordinary loss</t>
    <phoneticPr fontId="2"/>
  </si>
  <si>
    <r>
      <rPr>
        <sz val="12"/>
        <rFont val="ＭＳ Ｐゴシック"/>
        <family val="3"/>
        <charset val="128"/>
      </rPr>
      <t>　</t>
    </r>
    <r>
      <rPr>
        <sz val="12"/>
        <rFont val="Arial"/>
        <family val="2"/>
      </rPr>
      <t>Loss on sales and retirement of
   noncurrent assets</t>
    </r>
    <phoneticPr fontId="2"/>
  </si>
  <si>
    <r>
      <rPr>
        <sz val="12"/>
        <rFont val="ＭＳ Ｐゴシック"/>
        <family val="3"/>
        <charset val="128"/>
      </rPr>
      <t>　</t>
    </r>
    <r>
      <rPr>
        <sz val="12"/>
        <rFont val="Arial"/>
        <family val="2"/>
      </rPr>
      <t>Loss on sales of real estate for investment</t>
    </r>
    <phoneticPr fontId="2"/>
  </si>
  <si>
    <r>
      <rPr>
        <sz val="12"/>
        <rFont val="ＭＳ Ｐゴシック"/>
        <family val="3"/>
        <charset val="128"/>
      </rPr>
      <t>　</t>
    </r>
    <r>
      <rPr>
        <sz val="12"/>
        <rFont val="Arial"/>
        <family val="2"/>
      </rPr>
      <t>Impairment loss</t>
    </r>
    <phoneticPr fontId="2"/>
  </si>
  <si>
    <r>
      <rPr>
        <sz val="12"/>
        <rFont val="ＭＳ Ｐゴシック"/>
        <family val="3"/>
        <charset val="128"/>
      </rPr>
      <t>　</t>
    </r>
    <r>
      <rPr>
        <sz val="12"/>
        <rFont val="Arial"/>
        <family val="2"/>
      </rPr>
      <t>Loss on sales of investment securities</t>
    </r>
    <phoneticPr fontId="2"/>
  </si>
  <si>
    <r>
      <rPr>
        <sz val="12"/>
        <rFont val="ＭＳ Ｐゴシック"/>
        <family val="3"/>
        <charset val="128"/>
      </rPr>
      <t>　</t>
    </r>
    <r>
      <rPr>
        <sz val="12"/>
        <rFont val="Arial"/>
        <family val="2"/>
      </rPr>
      <t>Loss on sales of equity investment 
   without stock</t>
    </r>
    <phoneticPr fontId="2"/>
  </si>
  <si>
    <r>
      <rPr>
        <sz val="12"/>
        <rFont val="ＭＳ Ｐゴシック"/>
        <family val="3"/>
        <charset val="128"/>
      </rPr>
      <t>　</t>
    </r>
    <r>
      <rPr>
        <sz val="12"/>
        <rFont val="Arial"/>
        <family val="2"/>
      </rPr>
      <t>Loss on revaluation of securities</t>
    </r>
    <phoneticPr fontId="2"/>
  </si>
  <si>
    <r>
      <rPr>
        <sz val="12"/>
        <rFont val="ＭＳ Ｐゴシック"/>
        <family val="3"/>
        <charset val="128"/>
      </rPr>
      <t>　</t>
    </r>
    <r>
      <rPr>
        <sz val="12"/>
        <rFont val="Arial"/>
        <family val="2"/>
      </rPr>
      <t>Revaluation loss on property &amp; equipment</t>
    </r>
    <phoneticPr fontId="2"/>
  </si>
  <si>
    <r>
      <rPr>
        <sz val="12"/>
        <rFont val="ＭＳ Ｐゴシック"/>
        <family val="3"/>
        <charset val="128"/>
      </rPr>
      <t>　</t>
    </r>
    <r>
      <rPr>
        <sz val="12"/>
        <rFont val="Arial"/>
        <family val="2"/>
      </rPr>
      <t>Loss on change in equity</t>
    </r>
    <phoneticPr fontId="2"/>
  </si>
  <si>
    <r>
      <rPr>
        <sz val="12"/>
        <rFont val="ＭＳ Ｐゴシック"/>
        <family val="3"/>
        <charset val="128"/>
      </rPr>
      <t>　</t>
    </r>
    <r>
      <rPr>
        <sz val="12"/>
        <rFont val="Arial"/>
        <family val="2"/>
      </rPr>
      <t>Loss, and provision for loss, on 
  dissolution of subsidiaries and affiliates</t>
    </r>
    <phoneticPr fontId="2"/>
  </si>
  <si>
    <r>
      <rPr>
        <sz val="12"/>
        <rFont val="ＭＳ Ｐゴシック"/>
        <family val="3"/>
        <charset val="128"/>
      </rPr>
      <t>　</t>
    </r>
    <r>
      <rPr>
        <sz val="12"/>
        <rFont val="Arial"/>
        <family val="2"/>
      </rPr>
      <t>Restructuring loss</t>
    </r>
    <phoneticPr fontId="2"/>
  </si>
  <si>
    <r>
      <rPr>
        <sz val="12"/>
        <rFont val="ＭＳ Ｐゴシック"/>
        <family val="3"/>
        <charset val="128"/>
      </rPr>
      <t>　</t>
    </r>
    <r>
      <rPr>
        <sz val="12"/>
        <rFont val="Arial"/>
        <family val="2"/>
      </rPr>
      <t>Loss on liquidation of future transactions</t>
    </r>
    <phoneticPr fontId="2"/>
  </si>
  <si>
    <r>
      <rPr>
        <sz val="12"/>
        <rFont val="ＭＳ Ｐゴシック"/>
        <family val="3"/>
        <charset val="128"/>
      </rPr>
      <t>　</t>
    </r>
    <r>
      <rPr>
        <sz val="12"/>
        <rFont val="Arial"/>
        <family val="2"/>
      </rPr>
      <t>Loss on valuation of inventories</t>
    </r>
    <phoneticPr fontId="2"/>
  </si>
  <si>
    <r>
      <rPr>
        <sz val="12"/>
        <rFont val="ＭＳ Ｐゴシック"/>
        <family val="3"/>
        <charset val="128"/>
      </rPr>
      <t>　</t>
    </r>
    <r>
      <rPr>
        <sz val="12"/>
        <rFont val="Arial"/>
        <family val="2"/>
      </rPr>
      <t>Special retirement expenses</t>
    </r>
    <phoneticPr fontId="2"/>
  </si>
  <si>
    <r>
      <rPr>
        <sz val="12"/>
        <rFont val="ＭＳ Ｐゴシック"/>
        <family val="3"/>
        <charset val="128"/>
      </rPr>
      <t>　</t>
    </r>
    <r>
      <rPr>
        <sz val="12"/>
        <rFont val="Arial"/>
        <family val="2"/>
      </rPr>
      <t>Provision for directors' retirement benefit</t>
    </r>
    <phoneticPr fontId="2"/>
  </si>
  <si>
    <t xml:space="preserve">  Loss on adjustment for changes of accounting 
  standards for asset retirement obligations</t>
    <phoneticPr fontId="2"/>
  </si>
  <si>
    <r>
      <rPr>
        <sz val="13"/>
        <rFont val="ＭＳ Ｐゴシック"/>
        <family val="3"/>
        <charset val="128"/>
      </rPr>
      <t>‐</t>
    </r>
    <phoneticPr fontId="2"/>
  </si>
  <si>
    <t xml:space="preserve">  Loss on disaster</t>
    <phoneticPr fontId="2"/>
  </si>
  <si>
    <t xml:space="preserve">  Expenses loss on changes in retirement 
  benefits plans</t>
    <phoneticPr fontId="2"/>
  </si>
  <si>
    <t xml:space="preserve">  Effect from mergers within 
  the consolidation group</t>
    <phoneticPr fontId="2"/>
  </si>
  <si>
    <t xml:space="preserve">  Loss on litigation</t>
    <phoneticPr fontId="2"/>
  </si>
  <si>
    <t xml:space="preserve">  Retirement benefit expenses</t>
    <phoneticPr fontId="2"/>
  </si>
  <si>
    <r>
      <t>1-2.</t>
    </r>
    <r>
      <rPr>
        <b/>
        <sz val="14"/>
        <rFont val="ＭＳ Ｐゴシック"/>
        <family val="3"/>
        <charset val="128"/>
      </rPr>
      <t>　</t>
    </r>
    <r>
      <rPr>
        <b/>
        <sz val="14"/>
        <rFont val="Arial"/>
        <family val="2"/>
      </rPr>
      <t>Consolidated Statements of Profit or Loss</t>
    </r>
    <r>
      <rPr>
        <b/>
        <sz val="14"/>
        <rFont val="ＭＳ Ｐゴシック"/>
        <family val="3"/>
        <charset val="128"/>
      </rPr>
      <t>【</t>
    </r>
    <r>
      <rPr>
        <b/>
        <sz val="14"/>
        <rFont val="Arial"/>
        <family val="2"/>
      </rPr>
      <t>IFRS</t>
    </r>
    <r>
      <rPr>
        <b/>
        <sz val="14"/>
        <rFont val="ＭＳ Ｐゴシック"/>
        <family val="3"/>
        <charset val="128"/>
      </rPr>
      <t>】</t>
    </r>
    <phoneticPr fontId="2"/>
  </si>
  <si>
    <r>
      <t>2-2.</t>
    </r>
    <r>
      <rPr>
        <b/>
        <sz val="14"/>
        <rFont val="ＭＳ Ｐゴシック"/>
        <family val="3"/>
        <charset val="128"/>
      </rPr>
      <t>　</t>
    </r>
    <r>
      <rPr>
        <b/>
        <sz val="14"/>
        <rFont val="Arial"/>
        <family val="2"/>
      </rPr>
      <t>Consolidated Statements of Profit or Loss and Other Comprehensive Income</t>
    </r>
    <r>
      <rPr>
        <b/>
        <sz val="14"/>
        <rFont val="ＭＳ Ｐゴシック"/>
        <family val="3"/>
        <charset val="128"/>
      </rPr>
      <t>【</t>
    </r>
    <r>
      <rPr>
        <b/>
        <sz val="14"/>
        <rFont val="Arial"/>
        <family val="2"/>
      </rPr>
      <t>IFRS</t>
    </r>
    <r>
      <rPr>
        <b/>
        <sz val="14"/>
        <rFont val="ＭＳ Ｐゴシック"/>
        <family val="3"/>
        <charset val="128"/>
      </rPr>
      <t>】</t>
    </r>
    <phoneticPr fontId="2"/>
  </si>
  <si>
    <r>
      <t>（</t>
    </r>
    <r>
      <rPr>
        <sz val="14"/>
        <rFont val="Arial"/>
        <family val="2"/>
      </rPr>
      <t>Millions of Yen</t>
    </r>
    <r>
      <rPr>
        <sz val="14"/>
        <rFont val="ＭＳ Ｐゴシック"/>
        <family val="3"/>
        <charset val="128"/>
      </rPr>
      <t>）</t>
    </r>
    <phoneticPr fontId="2"/>
  </si>
  <si>
    <t>1Q</t>
    <phoneticPr fontId="2"/>
  </si>
  <si>
    <t>2Q</t>
    <phoneticPr fontId="2"/>
  </si>
  <si>
    <t>3Q</t>
    <phoneticPr fontId="2"/>
  </si>
  <si>
    <t>4Q</t>
    <phoneticPr fontId="2"/>
  </si>
  <si>
    <t>Net sales</t>
  </si>
  <si>
    <t>Cost of sales</t>
  </si>
  <si>
    <t>Selling, general and administrative expenses</t>
  </si>
  <si>
    <r>
      <rPr>
        <b/>
        <sz val="16"/>
        <rFont val="ＭＳ Ｐゴシック"/>
        <family val="3"/>
        <charset val="128"/>
      </rPr>
      <t>　</t>
    </r>
    <r>
      <rPr>
        <b/>
        <sz val="16"/>
        <rFont val="Arial"/>
        <family val="2"/>
      </rPr>
      <t>Total non-operating income</t>
    </r>
  </si>
  <si>
    <r>
      <rPr>
        <sz val="16"/>
        <rFont val="ＭＳ Ｐゴシック"/>
        <family val="3"/>
        <charset val="128"/>
      </rPr>
      <t>　</t>
    </r>
    <r>
      <rPr>
        <sz val="16"/>
        <rFont val="Arial"/>
        <family val="2"/>
      </rPr>
      <t>Interest income</t>
    </r>
    <phoneticPr fontId="2"/>
  </si>
  <si>
    <r>
      <rPr>
        <sz val="16"/>
        <rFont val="ＭＳ Ｐゴシック"/>
        <family val="3"/>
        <charset val="128"/>
      </rPr>
      <t>　</t>
    </r>
    <r>
      <rPr>
        <sz val="16"/>
        <rFont val="Arial"/>
        <family val="2"/>
      </rPr>
      <t>Dividends income</t>
    </r>
    <phoneticPr fontId="2"/>
  </si>
  <si>
    <t xml:space="preserve">  Equity in earnings of affiliates</t>
    <phoneticPr fontId="2"/>
  </si>
  <si>
    <r>
      <rPr>
        <sz val="16"/>
        <rFont val="ＭＳ Ｐゴシック"/>
        <family val="3"/>
        <charset val="128"/>
      </rPr>
      <t>　</t>
    </r>
    <r>
      <rPr>
        <sz val="16"/>
        <rFont val="Arial"/>
        <family val="2"/>
      </rPr>
      <t>Gain on sales of investment 
   securities</t>
    </r>
    <phoneticPr fontId="2"/>
  </si>
  <si>
    <r>
      <rPr>
        <sz val="16"/>
        <rFont val="ＭＳ Ｐゴシック"/>
        <family val="3"/>
        <charset val="128"/>
      </rPr>
      <t>　</t>
    </r>
    <r>
      <rPr>
        <sz val="16"/>
        <rFont val="Arial"/>
        <family val="2"/>
      </rPr>
      <t>Penalty income</t>
    </r>
    <phoneticPr fontId="2"/>
  </si>
  <si>
    <r>
      <rPr>
        <sz val="16"/>
        <rFont val="ＭＳ Ｐゴシック"/>
        <family val="3"/>
        <charset val="128"/>
      </rPr>
      <t>　</t>
    </r>
    <r>
      <rPr>
        <sz val="16"/>
        <rFont val="Arial"/>
        <family val="2"/>
      </rPr>
      <t>Foreign exchange gains</t>
    </r>
    <phoneticPr fontId="2"/>
  </si>
  <si>
    <r>
      <rPr>
        <sz val="16"/>
        <rFont val="ＭＳ Ｐゴシック"/>
        <family val="3"/>
        <charset val="128"/>
      </rPr>
      <t>　</t>
    </r>
    <r>
      <rPr>
        <sz val="16"/>
        <rFont val="Arial"/>
        <family val="2"/>
      </rPr>
      <t>Other</t>
    </r>
  </si>
  <si>
    <r>
      <rPr>
        <b/>
        <sz val="16"/>
        <rFont val="ＭＳ Ｐゴシック"/>
        <family val="3"/>
        <charset val="128"/>
      </rPr>
      <t>　</t>
    </r>
    <r>
      <rPr>
        <b/>
        <sz val="16"/>
        <rFont val="Arial"/>
        <family val="2"/>
      </rPr>
      <t>Total non-operating expenses</t>
    </r>
  </si>
  <si>
    <r>
      <rPr>
        <sz val="16"/>
        <rFont val="ＭＳ Ｐゴシック"/>
        <family val="3"/>
        <charset val="128"/>
      </rPr>
      <t>　</t>
    </r>
    <r>
      <rPr>
        <sz val="16"/>
        <rFont val="Arial"/>
        <family val="2"/>
      </rPr>
      <t>Interest expenses</t>
    </r>
  </si>
  <si>
    <r>
      <rPr>
        <sz val="16"/>
        <rFont val="ＭＳ Ｐゴシック"/>
        <family val="3"/>
        <charset val="128"/>
      </rPr>
      <t>　</t>
    </r>
    <r>
      <rPr>
        <sz val="16"/>
        <rFont val="Arial"/>
        <family val="2"/>
      </rPr>
      <t>Interest on commercial papers</t>
    </r>
  </si>
  <si>
    <t xml:space="preserve">  Equity in losses of affiliates</t>
    <phoneticPr fontId="2"/>
  </si>
  <si>
    <r>
      <rPr>
        <sz val="16"/>
        <rFont val="ＭＳ Ｐゴシック"/>
        <family val="3"/>
        <charset val="128"/>
      </rPr>
      <t>　</t>
    </r>
    <r>
      <rPr>
        <sz val="16"/>
        <rFont val="Arial"/>
        <family val="2"/>
      </rPr>
      <t>Foreign exchange losses</t>
    </r>
    <phoneticPr fontId="2"/>
  </si>
  <si>
    <t>Ordinary income</t>
    <phoneticPr fontId="2"/>
  </si>
  <si>
    <t xml:space="preserve"> Extraordinary income</t>
  </si>
  <si>
    <t>Income(Loss) before minority interests</t>
    <phoneticPr fontId="2"/>
  </si>
  <si>
    <t>‐</t>
  </si>
  <si>
    <r>
      <rPr>
        <b/>
        <sz val="16"/>
        <rFont val="ＭＳ Ｐゴシック"/>
        <family val="3"/>
        <charset val="128"/>
      </rPr>
      <t>‐</t>
    </r>
    <phoneticPr fontId="2"/>
  </si>
  <si>
    <t>Net income</t>
  </si>
  <si>
    <t xml:space="preserve">          </t>
    <phoneticPr fontId="2"/>
  </si>
  <si>
    <r>
      <t>4-1.</t>
    </r>
    <r>
      <rPr>
        <b/>
        <sz val="19"/>
        <rFont val="ＭＳ Ｐゴシック"/>
        <family val="3"/>
        <charset val="128"/>
      </rPr>
      <t>　</t>
    </r>
    <r>
      <rPr>
        <b/>
        <sz val="19"/>
        <rFont val="Arial"/>
        <family val="2"/>
      </rPr>
      <t>Quarter information</t>
    </r>
    <r>
      <rPr>
        <b/>
        <sz val="19"/>
        <rFont val="ＭＳ Ｐゴシック"/>
        <family val="3"/>
        <charset val="128"/>
      </rPr>
      <t>【</t>
    </r>
    <r>
      <rPr>
        <b/>
        <sz val="19"/>
        <rFont val="Arial"/>
        <family val="2"/>
      </rPr>
      <t>J-GAAP</t>
    </r>
    <r>
      <rPr>
        <b/>
        <sz val="19"/>
        <rFont val="ＭＳ Ｐゴシック"/>
        <family val="3"/>
        <charset val="128"/>
      </rPr>
      <t>】</t>
    </r>
    <phoneticPr fontId="2"/>
  </si>
  <si>
    <r>
      <t>5-1.</t>
    </r>
    <r>
      <rPr>
        <b/>
        <sz val="15"/>
        <rFont val="ＭＳ Ｐゴシック"/>
        <family val="3"/>
        <charset val="128"/>
      </rPr>
      <t>　</t>
    </r>
    <r>
      <rPr>
        <b/>
        <sz val="15"/>
        <rFont val="Arial"/>
        <family val="2"/>
      </rPr>
      <t>Change of Consolidated Balance Sheets</t>
    </r>
    <r>
      <rPr>
        <b/>
        <sz val="15"/>
        <rFont val="ＭＳ Ｐゴシック"/>
        <family val="3"/>
        <charset val="128"/>
      </rPr>
      <t>【</t>
    </r>
    <r>
      <rPr>
        <b/>
        <sz val="15"/>
        <rFont val="Arial"/>
        <family val="2"/>
      </rPr>
      <t>J-GAAP</t>
    </r>
    <r>
      <rPr>
        <b/>
        <sz val="15"/>
        <rFont val="ＭＳ Ｐゴシック"/>
        <family val="3"/>
        <charset val="128"/>
      </rPr>
      <t>】</t>
    </r>
    <phoneticPr fontId="2"/>
  </si>
  <si>
    <r>
      <t>FY2009</t>
    </r>
    <r>
      <rPr>
        <sz val="14"/>
        <rFont val="ＭＳ Ｐゴシック"/>
        <family val="3"/>
        <charset val="128"/>
      </rPr>
      <t/>
    </r>
    <phoneticPr fontId="2"/>
  </si>
  <si>
    <t>Current assets</t>
    <phoneticPr fontId="2"/>
  </si>
  <si>
    <r>
      <rPr>
        <sz val="12"/>
        <rFont val="ＭＳ Ｐゴシック"/>
        <family val="3"/>
        <charset val="128"/>
      </rPr>
      <t>　</t>
    </r>
    <r>
      <rPr>
        <sz val="12"/>
        <rFont val="Arial"/>
        <family val="2"/>
      </rPr>
      <t>Cash and deposits</t>
    </r>
    <phoneticPr fontId="2"/>
  </si>
  <si>
    <r>
      <rPr>
        <sz val="12"/>
        <rFont val="ＭＳ Ｐゴシック"/>
        <family val="3"/>
        <charset val="128"/>
      </rPr>
      <t>　</t>
    </r>
    <r>
      <rPr>
        <sz val="12"/>
        <rFont val="Arial"/>
        <family val="2"/>
      </rPr>
      <t>Notes and accounts receivable-trade</t>
    </r>
    <phoneticPr fontId="2"/>
  </si>
  <si>
    <r>
      <rPr>
        <sz val="12"/>
        <rFont val="ＭＳ Ｐゴシック"/>
        <family val="3"/>
        <charset val="128"/>
      </rPr>
      <t>　</t>
    </r>
    <r>
      <rPr>
        <sz val="12"/>
        <rFont val="Arial"/>
        <family val="2"/>
      </rPr>
      <t>Short-term investment securities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</si>
  <si>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</si>
  <si>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Short-term loans receivable</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</si>
  <si>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</si>
  <si>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Other</t>
    </r>
    <phoneticPr fontId="2"/>
  </si>
  <si>
    <r>
      <rPr>
        <sz val="12"/>
        <rFont val="ＭＳ Ｐゴシック"/>
        <family val="3"/>
        <charset val="128"/>
      </rPr>
      <t>　</t>
    </r>
    <r>
      <rPr>
        <sz val="12"/>
        <rFont val="Arial"/>
        <family val="2"/>
      </rPr>
      <t>Allowance for doubtful accounts</t>
    </r>
    <phoneticPr fontId="2"/>
  </si>
  <si>
    <t>Total current assets</t>
    <phoneticPr fontId="2"/>
  </si>
  <si>
    <t>Property, plant and equipment</t>
    <phoneticPr fontId="2"/>
  </si>
  <si>
    <t>Intangible assets</t>
    <phoneticPr fontId="2"/>
  </si>
  <si>
    <r>
      <rPr>
        <sz val="12"/>
        <rFont val="ＭＳ Ｐゴシック"/>
        <family val="3"/>
        <charset val="128"/>
      </rPr>
      <t>　</t>
    </r>
    <r>
      <rPr>
        <sz val="12"/>
        <rFont val="Arial"/>
        <family val="2"/>
      </rPr>
      <t>Goodwill</t>
    </r>
    <phoneticPr fontId="2"/>
  </si>
  <si>
    <t>Investments and other assets</t>
    <phoneticPr fontId="2"/>
  </si>
  <si>
    <r>
      <rPr>
        <sz val="12"/>
        <rFont val="ＭＳ Ｐゴシック"/>
        <family val="3"/>
        <charset val="128"/>
      </rPr>
      <t>　</t>
    </r>
    <r>
      <rPr>
        <sz val="12"/>
        <rFont val="Arial"/>
        <family val="2"/>
      </rPr>
      <t>Investment securities</t>
    </r>
    <phoneticPr fontId="2"/>
  </si>
  <si>
    <r>
      <rPr>
        <sz val="12"/>
        <rFont val="ＭＳ Ｐゴシック"/>
        <family val="3"/>
        <charset val="128"/>
      </rPr>
      <t>　</t>
    </r>
    <r>
      <rPr>
        <sz val="12"/>
        <rFont val="Arial"/>
        <family val="2"/>
      </rPr>
      <t>Long-term loans receivable</t>
    </r>
    <phoneticPr fontId="2"/>
  </si>
  <si>
    <r>
      <rPr>
        <sz val="12"/>
        <rFont val="ＭＳ Ｐゴシック"/>
        <family val="3"/>
        <charset val="128"/>
      </rPr>
      <t>　</t>
    </r>
    <r>
      <rPr>
        <sz val="12"/>
        <rFont val="Arial"/>
        <family val="2"/>
      </rPr>
      <t>Bad debts</t>
    </r>
    <phoneticPr fontId="2"/>
  </si>
  <si>
    <t xml:space="preserve">  Real estate for investment</t>
    <phoneticPr fontId="2"/>
  </si>
  <si>
    <t>Total noncurrent assets</t>
    <phoneticPr fontId="2"/>
  </si>
  <si>
    <t>Deferred assets</t>
    <phoneticPr fontId="2"/>
  </si>
  <si>
    <t>Total assets</t>
    <phoneticPr fontId="2"/>
  </si>
  <si>
    <t>Current liabilities</t>
    <phoneticPr fontId="2"/>
  </si>
  <si>
    <r>
      <rPr>
        <sz val="12"/>
        <rFont val="ＭＳ Ｐゴシック"/>
        <family val="3"/>
        <charset val="128"/>
      </rPr>
      <t>　</t>
    </r>
    <r>
      <rPr>
        <sz val="12"/>
        <rFont val="Arial"/>
        <family val="2"/>
      </rPr>
      <t>Notes and accounts payable-trade</t>
    </r>
    <phoneticPr fontId="2"/>
  </si>
  <si>
    <r>
      <rPr>
        <sz val="12"/>
        <rFont val="ＭＳ Ｐゴシック"/>
        <family val="3"/>
        <charset val="128"/>
      </rPr>
      <t>　</t>
    </r>
    <r>
      <rPr>
        <sz val="12"/>
        <rFont val="Arial"/>
        <family val="2"/>
      </rPr>
      <t>Short-term loans payable</t>
    </r>
    <phoneticPr fontId="2"/>
  </si>
  <si>
    <r>
      <rPr>
        <sz val="12"/>
        <rFont val="ＭＳ Ｐゴシック"/>
        <family val="3"/>
        <charset val="128"/>
      </rPr>
      <t>　</t>
    </r>
    <r>
      <rPr>
        <sz val="12"/>
        <rFont val="Arial"/>
        <family val="2"/>
      </rPr>
      <t>Commercial papers</t>
    </r>
    <phoneticPr fontId="2"/>
  </si>
  <si>
    <r>
      <rPr>
        <sz val="12"/>
        <rFont val="ＭＳ Ｐゴシック"/>
        <family val="3"/>
        <charset val="128"/>
      </rPr>
      <t>　</t>
    </r>
    <r>
      <rPr>
        <sz val="12"/>
        <rFont val="Arial"/>
        <family val="2"/>
      </rPr>
      <t>Current portion of bonds</t>
    </r>
    <phoneticPr fontId="2"/>
  </si>
  <si>
    <r>
      <rPr>
        <sz val="12"/>
        <rFont val="ＭＳ Ｐゴシック"/>
        <family val="3"/>
        <charset val="128"/>
      </rPr>
      <t>　</t>
    </r>
    <r>
      <rPr>
        <sz val="12"/>
        <rFont val="Arial"/>
        <family val="2"/>
      </rPr>
      <t>Income taxes payable</t>
    </r>
    <phoneticPr fontId="2"/>
  </si>
  <si>
    <r>
      <rPr>
        <sz val="12"/>
        <rFont val="ＭＳ Ｐゴシック"/>
        <family val="3"/>
        <charset val="128"/>
      </rPr>
      <t>　</t>
    </r>
    <r>
      <rPr>
        <sz val="12"/>
        <rFont val="Arial"/>
        <family val="2"/>
      </rPr>
      <t>Deferred tax liabilities</t>
    </r>
    <phoneticPr fontId="2"/>
  </si>
  <si>
    <r>
      <rPr>
        <sz val="12"/>
        <rFont val="ＭＳ Ｐゴシック"/>
        <family val="3"/>
        <charset val="128"/>
      </rPr>
      <t>　</t>
    </r>
    <r>
      <rPr>
        <sz val="12"/>
        <rFont val="Arial"/>
        <family val="2"/>
      </rPr>
      <t>Provision for bonuses</t>
    </r>
    <phoneticPr fontId="2"/>
  </si>
  <si>
    <t>Total current liabilities</t>
    <phoneticPr fontId="2"/>
  </si>
  <si>
    <t>Noncurrent liabilities</t>
    <phoneticPr fontId="2"/>
  </si>
  <si>
    <r>
      <rPr>
        <sz val="12"/>
        <rFont val="ＭＳ Ｐゴシック"/>
        <family val="3"/>
        <charset val="128"/>
      </rPr>
      <t>　</t>
    </r>
    <r>
      <rPr>
        <sz val="12"/>
        <rFont val="Arial"/>
        <family val="2"/>
      </rPr>
      <t>Bonds payable</t>
    </r>
    <phoneticPr fontId="2"/>
  </si>
  <si>
    <r>
      <rPr>
        <sz val="12"/>
        <rFont val="ＭＳ Ｐゴシック"/>
        <family val="3"/>
        <charset val="128"/>
      </rPr>
      <t>　</t>
    </r>
    <r>
      <rPr>
        <sz val="12"/>
        <rFont val="Arial"/>
        <family val="2"/>
      </rPr>
      <t>Long-term loans payable</t>
    </r>
    <phoneticPr fontId="2"/>
  </si>
  <si>
    <r>
      <rPr>
        <sz val="12"/>
        <rFont val="ＭＳ Ｐゴシック"/>
        <family val="3"/>
        <charset val="128"/>
      </rPr>
      <t>　</t>
    </r>
    <r>
      <rPr>
        <sz val="12"/>
        <rFont val="Arial"/>
        <family val="2"/>
      </rPr>
      <t>Deferred tax liabilities for land revaluation</t>
    </r>
    <phoneticPr fontId="2"/>
  </si>
  <si>
    <r>
      <rPr>
        <sz val="12"/>
        <rFont val="ＭＳ Ｐゴシック"/>
        <family val="3"/>
        <charset val="128"/>
      </rPr>
      <t>　</t>
    </r>
    <r>
      <rPr>
        <sz val="12"/>
        <rFont val="Arial"/>
        <family val="2"/>
      </rPr>
      <t>Provision for retirement benefits</t>
    </r>
    <phoneticPr fontId="2"/>
  </si>
  <si>
    <r>
      <rPr>
        <sz val="12"/>
        <rFont val="ＭＳ Ｐゴシック"/>
        <family val="3"/>
        <charset val="128"/>
      </rPr>
      <t>　</t>
    </r>
    <r>
      <rPr>
        <sz val="12"/>
        <rFont val="Arial"/>
        <family val="2"/>
      </rPr>
      <t>Provision for directors' retirement benefits</t>
    </r>
    <phoneticPr fontId="2"/>
  </si>
  <si>
    <t>Total noncurrent liabilities</t>
    <phoneticPr fontId="2"/>
  </si>
  <si>
    <t>Total liabilities</t>
    <phoneticPr fontId="2"/>
  </si>
  <si>
    <t>Shareholders' equity</t>
    <phoneticPr fontId="2"/>
  </si>
  <si>
    <r>
      <rPr>
        <sz val="12"/>
        <rFont val="ＭＳ Ｐゴシック"/>
        <family val="3"/>
        <charset val="128"/>
      </rPr>
      <t>　</t>
    </r>
    <r>
      <rPr>
        <sz val="12"/>
        <rFont val="Arial"/>
        <family val="2"/>
      </rPr>
      <t>Capital stock</t>
    </r>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</si>
  <si>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</si>
  <si>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</si>
  <si>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Treasury stock</t>
    </r>
    <phoneticPr fontId="2"/>
  </si>
  <si>
    <t>Accumulated Other Comprehensive Income</t>
    <phoneticPr fontId="2"/>
  </si>
  <si>
    <t>Minority interests</t>
    <phoneticPr fontId="2"/>
  </si>
  <si>
    <t>Total net assets</t>
    <phoneticPr fontId="2"/>
  </si>
  <si>
    <t>Total liabilities and net assets</t>
    <phoneticPr fontId="2"/>
  </si>
  <si>
    <r>
      <t>5-2.</t>
    </r>
    <r>
      <rPr>
        <b/>
        <sz val="15"/>
        <rFont val="ＭＳ Ｐゴシック"/>
        <family val="3"/>
        <charset val="128"/>
      </rPr>
      <t>　</t>
    </r>
    <r>
      <rPr>
        <b/>
        <sz val="15"/>
        <rFont val="Arial"/>
        <family val="2"/>
      </rPr>
      <t>Change of Consolidated Statements of Financial Position</t>
    </r>
    <r>
      <rPr>
        <b/>
        <sz val="15"/>
        <rFont val="ＭＳ Ｐゴシック"/>
        <family val="3"/>
        <charset val="128"/>
      </rPr>
      <t>【</t>
    </r>
    <r>
      <rPr>
        <b/>
        <sz val="15"/>
        <rFont val="Arial"/>
        <family val="2"/>
      </rPr>
      <t>IFRS</t>
    </r>
    <r>
      <rPr>
        <b/>
        <sz val="15"/>
        <rFont val="ＭＳ Ｐゴシック"/>
        <family val="3"/>
        <charset val="128"/>
      </rPr>
      <t>】</t>
    </r>
    <phoneticPr fontId="2"/>
  </si>
  <si>
    <r>
      <t>6-1.</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J-GAAP</t>
    </r>
    <r>
      <rPr>
        <b/>
        <sz val="14.5"/>
        <rFont val="ＭＳ Ｐゴシック"/>
        <family val="3"/>
        <charset val="128"/>
      </rPr>
      <t>】</t>
    </r>
    <phoneticPr fontId="2"/>
  </si>
  <si>
    <t>Net cash provided by (used in) operating activities</t>
    <phoneticPr fontId="2"/>
  </si>
  <si>
    <t xml:space="preserve">  Income before income taxes and minority interests</t>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</si>
  <si>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</si>
  <si>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Loss on valuation of investment securities</t>
    </r>
    <phoneticPr fontId="2"/>
  </si>
  <si>
    <r>
      <rPr>
        <sz val="12"/>
        <rFont val="ＭＳ Ｐゴシック"/>
        <family val="3"/>
        <charset val="128"/>
      </rPr>
      <t>　</t>
    </r>
    <r>
      <rPr>
        <sz val="12"/>
        <rFont val="Arial"/>
        <family val="2"/>
      </rPr>
      <t>Amortization of goodwill</t>
    </r>
    <phoneticPr fontId="2"/>
  </si>
  <si>
    <r>
      <rPr>
        <sz val="12"/>
        <rFont val="ＭＳ Ｐゴシック"/>
        <family val="3"/>
        <charset val="128"/>
      </rPr>
      <t>　</t>
    </r>
    <r>
      <rPr>
        <sz val="12"/>
        <rFont val="Arial"/>
        <family val="2"/>
      </rPr>
      <t>Increase (decrease) in allowance for doubtful accounts</t>
    </r>
    <phoneticPr fontId="2"/>
  </si>
  <si>
    <r>
      <rPr>
        <sz val="12"/>
        <rFont val="ＭＳ Ｐゴシック"/>
        <family val="3"/>
        <charset val="128"/>
      </rPr>
      <t>　</t>
    </r>
    <r>
      <rPr>
        <sz val="12"/>
        <rFont val="Arial"/>
        <family val="2"/>
      </rPr>
      <t>Increase (decrease) in provision for retirement benefits</t>
    </r>
    <phoneticPr fontId="2"/>
  </si>
  <si>
    <r>
      <rPr>
        <sz val="12"/>
        <rFont val="ＭＳ Ｐゴシック"/>
        <family val="3"/>
        <charset val="128"/>
      </rPr>
      <t>　</t>
    </r>
    <r>
      <rPr>
        <sz val="12"/>
        <rFont val="Arial"/>
        <family val="2"/>
      </rPr>
      <t>Interest and dividends income</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</si>
  <si>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</si>
  <si>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Foreign exchange losses</t>
    </r>
    <r>
      <rPr>
        <sz val="12"/>
        <rFont val="ＭＳ Ｐゴシック"/>
        <family val="3"/>
        <charset val="128"/>
      </rPr>
      <t>（</t>
    </r>
    <r>
      <rPr>
        <sz val="12"/>
        <rFont val="Arial"/>
        <family val="2"/>
      </rPr>
      <t>gains</t>
    </r>
    <r>
      <rPr>
        <sz val="12"/>
        <rFont val="ＭＳ Ｐゴシック"/>
        <family val="3"/>
        <charset val="128"/>
      </rPr>
      <t>）</t>
    </r>
    <phoneticPr fontId="2"/>
  </si>
  <si>
    <r>
      <rPr>
        <sz val="12"/>
        <rFont val="ＭＳ Ｐゴシック"/>
        <family val="3"/>
        <charset val="128"/>
      </rPr>
      <t>　</t>
    </r>
    <r>
      <rPr>
        <sz val="12"/>
        <rFont val="Arial"/>
        <family val="2"/>
      </rPr>
      <t>Equity in (earnings) losses of affiliates</t>
    </r>
    <phoneticPr fontId="2"/>
  </si>
  <si>
    <r>
      <rPr>
        <sz val="12"/>
        <rFont val="ＭＳ Ｐゴシック"/>
        <family val="3"/>
        <charset val="128"/>
      </rPr>
      <t>　</t>
    </r>
    <r>
      <rPr>
        <sz val="12"/>
        <rFont val="Arial"/>
        <family val="2"/>
      </rPr>
      <t>Loss (gain) on sales of investment securities</t>
    </r>
    <phoneticPr fontId="2"/>
  </si>
  <si>
    <r>
      <rPr>
        <sz val="12"/>
        <rFont val="ＭＳ Ｐゴシック"/>
        <family val="3"/>
        <charset val="128"/>
      </rPr>
      <t>　</t>
    </r>
    <r>
      <rPr>
        <sz val="12"/>
        <rFont val="Arial"/>
        <family val="2"/>
      </rPr>
      <t>Loss (gain) on sales and retirement of noncurrent assets</t>
    </r>
    <phoneticPr fontId="2"/>
  </si>
  <si>
    <r>
      <rPr>
        <sz val="12"/>
        <rFont val="ＭＳ Ｐゴシック"/>
        <family val="3"/>
        <charset val="128"/>
      </rPr>
      <t>　</t>
    </r>
    <r>
      <rPr>
        <sz val="12"/>
        <rFont val="Arial"/>
        <family val="2"/>
      </rPr>
      <t>Loss (gain) on step acquisitions</t>
    </r>
    <phoneticPr fontId="2"/>
  </si>
  <si>
    <r>
      <rPr>
        <sz val="12"/>
        <rFont val="ＭＳ Ｐゴシック"/>
        <family val="3"/>
        <charset val="128"/>
      </rPr>
      <t>　</t>
    </r>
    <r>
      <rPr>
        <sz val="12"/>
        <rFont val="Arial"/>
        <family val="2"/>
      </rPr>
      <t>Decrease (increase) in notes and accounts receivable-trade</t>
    </r>
    <phoneticPr fontId="2"/>
  </si>
  <si>
    <r>
      <rPr>
        <sz val="12"/>
        <rFont val="ＭＳ Ｐゴシック"/>
        <family val="3"/>
        <charset val="128"/>
      </rPr>
      <t>　</t>
    </r>
    <r>
      <rPr>
        <sz val="12"/>
        <rFont val="Arial"/>
        <family val="2"/>
      </rPr>
      <t>Decrease (increase) in inventories</t>
    </r>
    <phoneticPr fontId="2"/>
  </si>
  <si>
    <r>
      <rPr>
        <sz val="12"/>
        <rFont val="ＭＳ Ｐゴシック"/>
        <family val="3"/>
        <charset val="128"/>
      </rPr>
      <t>　</t>
    </r>
    <r>
      <rPr>
        <sz val="12"/>
        <rFont val="Arial"/>
        <family val="2"/>
      </rPr>
      <t>Increase (decrease) in notes and accounts payable-trade</t>
    </r>
    <phoneticPr fontId="2"/>
  </si>
  <si>
    <r>
      <rPr>
        <sz val="12"/>
        <rFont val="ＭＳ Ｐゴシック"/>
        <family val="3"/>
        <charset val="128"/>
      </rPr>
      <t>　</t>
    </r>
    <r>
      <rPr>
        <sz val="12"/>
        <rFont val="Arial"/>
        <family val="2"/>
      </rPr>
      <t>Other,net</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</si>
  <si>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</si>
  <si>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Interest and dividends income received</t>
    </r>
    <phoneticPr fontId="2"/>
  </si>
  <si>
    <r>
      <rPr>
        <sz val="12"/>
        <rFont val="ＭＳ Ｐゴシック"/>
        <family val="3"/>
        <charset val="128"/>
      </rPr>
      <t>　</t>
    </r>
    <r>
      <rPr>
        <sz val="12"/>
        <rFont val="Arial"/>
        <family val="2"/>
      </rPr>
      <t>Interest expenses paid</t>
    </r>
    <phoneticPr fontId="2"/>
  </si>
  <si>
    <r>
      <rPr>
        <sz val="12"/>
        <rFont val="ＭＳ Ｐゴシック"/>
        <family val="3"/>
        <charset val="128"/>
      </rPr>
      <t>　</t>
    </r>
    <r>
      <rPr>
        <sz val="12"/>
        <rFont val="Arial"/>
        <family val="2"/>
      </rPr>
      <t>Payments for loss on litigation</t>
    </r>
    <phoneticPr fontId="2"/>
  </si>
  <si>
    <r>
      <rPr>
        <sz val="12"/>
        <rFont val="ＭＳ Ｐゴシック"/>
        <family val="3"/>
        <charset val="128"/>
      </rPr>
      <t>　</t>
    </r>
    <r>
      <rPr>
        <sz val="12"/>
        <rFont val="Arial"/>
        <family val="2"/>
      </rPr>
      <t>Income taxes paid</t>
    </r>
    <phoneticPr fontId="2"/>
  </si>
  <si>
    <r>
      <rPr>
        <b/>
        <sz val="14"/>
        <rFont val="ＭＳ Ｐゴシック"/>
        <family val="3"/>
        <charset val="128"/>
      </rPr>
      <t>　</t>
    </r>
    <r>
      <rPr>
        <b/>
        <sz val="14"/>
        <rFont val="Arial"/>
        <family val="2"/>
      </rPr>
      <t xml:space="preserve"> Net cash provided by (used in) operating activities</t>
    </r>
    <phoneticPr fontId="2"/>
  </si>
  <si>
    <t>Net cash provided by (used in) investing activities</t>
    <phoneticPr fontId="2"/>
  </si>
  <si>
    <t xml:space="preserve">  Decrease (increase) in time deposits</t>
    <phoneticPr fontId="2"/>
  </si>
  <si>
    <t xml:space="preserve">  Decrease (increase) in short-term investment securities</t>
    <phoneticPr fontId="2"/>
  </si>
  <si>
    <t xml:space="preserve">  Purchase of property, plant and equipment</t>
    <phoneticPr fontId="2"/>
  </si>
  <si>
    <t xml:space="preserve">  Proceeds from sales of property, plant and equipment</t>
    <phoneticPr fontId="2"/>
  </si>
  <si>
    <t xml:space="preserve">  Purchase of intangible assets</t>
    <phoneticPr fontId="2"/>
  </si>
  <si>
    <t xml:space="preserve">  Purchase of investment securities</t>
    <phoneticPr fontId="2"/>
  </si>
  <si>
    <t xml:space="preserve">  Proceeds from sales and redemption of investment securities</t>
    <phoneticPr fontId="2"/>
  </si>
  <si>
    <t xml:space="preserve">  Decrease (increase) in short-term loans receivable</t>
    <phoneticPr fontId="2"/>
  </si>
  <si>
    <t xml:space="preserve">  Payments of long-term loans receivable</t>
    <phoneticPr fontId="2"/>
  </si>
  <si>
    <t xml:space="preserve">  Collection of long-term loans receivable</t>
    <phoneticPr fontId="2"/>
  </si>
  <si>
    <r>
      <rPr>
        <sz val="12"/>
        <rFont val="ＭＳ Ｐゴシック"/>
        <family val="3"/>
        <charset val="128"/>
      </rPr>
      <t>　</t>
    </r>
    <r>
      <rPr>
        <sz val="12"/>
        <rFont val="Arial"/>
        <family val="2"/>
      </rPr>
      <t>Net increase(decrease) from purchase of consolidated subsidiaries</t>
    </r>
    <phoneticPr fontId="2"/>
  </si>
  <si>
    <r>
      <rPr>
        <sz val="12"/>
        <rFont val="ＭＳ Ｐゴシック"/>
        <family val="3"/>
        <charset val="128"/>
      </rPr>
      <t>　</t>
    </r>
    <r>
      <rPr>
        <sz val="12"/>
        <rFont val="Arial"/>
        <family val="2"/>
      </rPr>
      <t>Net increase(decrease) from sale of consolidated subsidiaries</t>
    </r>
    <phoneticPr fontId="2"/>
  </si>
  <si>
    <t xml:space="preserve">  Other,net</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</si>
  <si>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by (used in) investing activities</t>
    </r>
    <phoneticPr fontId="2"/>
  </si>
  <si>
    <t xml:space="preserve">      Free Cash Flow</t>
    <phoneticPr fontId="2"/>
  </si>
  <si>
    <t>Net cash provided by (used in) financing activities</t>
  </si>
  <si>
    <t xml:space="preserve">  Net increase (decrease) in short-term loans payable</t>
    <phoneticPr fontId="2"/>
  </si>
  <si>
    <t xml:space="preserve">  Net increase (decrease) in commercial papers</t>
    <phoneticPr fontId="2"/>
  </si>
  <si>
    <t xml:space="preserve">  Proceeds from long-term loans payable</t>
    <phoneticPr fontId="2"/>
  </si>
  <si>
    <t xml:space="preserve">  Repayment of long-term loans payable</t>
    <phoneticPr fontId="2"/>
  </si>
  <si>
    <t xml:space="preserve">  Proceeds from issuance of bonds</t>
    <phoneticPr fontId="2"/>
  </si>
  <si>
    <t xml:space="preserve">  Redemption of bonds</t>
    <phoneticPr fontId="2"/>
  </si>
  <si>
    <t xml:space="preserve">  Proceeds from issuance of common stock/preferred stock</t>
    <phoneticPr fontId="2"/>
  </si>
  <si>
    <t xml:space="preserve">  Repurchase of preferred stock</t>
    <phoneticPr fontId="2"/>
  </si>
  <si>
    <r>
      <rPr>
        <sz val="12"/>
        <rFont val="ＭＳ Ｐゴシック"/>
        <family val="3"/>
        <charset val="128"/>
      </rPr>
      <t>　</t>
    </r>
    <r>
      <rPr>
        <sz val="12"/>
        <rFont val="Arial"/>
        <family val="2"/>
      </rPr>
      <t>Proceeds from stock issuance to minority shareholders</t>
    </r>
    <phoneticPr fontId="2"/>
  </si>
  <si>
    <r>
      <rPr>
        <sz val="12"/>
        <rFont val="ＭＳ Ｐゴシック"/>
        <family val="3"/>
        <charset val="128"/>
      </rPr>
      <t>　</t>
    </r>
    <r>
      <rPr>
        <sz val="12"/>
        <rFont val="Arial"/>
        <family val="2"/>
      </rPr>
      <t>Purchase of treasury stock</t>
    </r>
    <phoneticPr fontId="2"/>
  </si>
  <si>
    <t xml:space="preserve">  Cash dividends paid</t>
    <phoneticPr fontId="2"/>
  </si>
  <si>
    <r>
      <rPr>
        <sz val="12"/>
        <rFont val="ＭＳ Ｐゴシック"/>
        <family val="3"/>
        <charset val="128"/>
      </rPr>
      <t>　</t>
    </r>
    <r>
      <rPr>
        <sz val="12"/>
        <rFont val="Arial"/>
        <family val="2"/>
      </rPr>
      <t>Cash dividends paid to minority shareholders</t>
    </r>
    <phoneticPr fontId="2"/>
  </si>
  <si>
    <r>
      <rPr>
        <b/>
        <sz val="14"/>
        <rFont val="ＭＳ Ｐゴシック"/>
        <family val="3"/>
        <charset val="128"/>
      </rPr>
      <t>　</t>
    </r>
    <r>
      <rPr>
        <b/>
        <sz val="14"/>
        <rFont val="Arial"/>
        <family val="2"/>
      </rPr>
      <t xml:space="preserve"> Net cash provided by (used in) financing activities</t>
    </r>
    <phoneticPr fontId="2"/>
  </si>
  <si>
    <t>Effect of exchange rate change on cash and cash equivalents</t>
    <phoneticPr fontId="2"/>
  </si>
  <si>
    <t>Net increase (decrease) in cash and cash equivalents</t>
    <phoneticPr fontId="2"/>
  </si>
  <si>
    <t>Cash and cash equivalents at beginning of period</t>
    <phoneticPr fontId="2"/>
  </si>
  <si>
    <t>Increase (decrease) in cash and cash equivalents resulting
from change of scope of consolidation</t>
    <phoneticPr fontId="2"/>
  </si>
  <si>
    <t>Cash and cash equivalents</t>
    <phoneticPr fontId="2"/>
  </si>
  <si>
    <r>
      <t>6-2.</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IFRS</t>
    </r>
    <r>
      <rPr>
        <b/>
        <sz val="14.5"/>
        <rFont val="ＭＳ Ｐゴシック"/>
        <family val="3"/>
        <charset val="128"/>
      </rPr>
      <t>】</t>
    </r>
    <phoneticPr fontId="2"/>
  </si>
  <si>
    <r>
      <t>11.</t>
    </r>
    <r>
      <rPr>
        <b/>
        <sz val="12.5"/>
        <rFont val="ＭＳ Ｐゴシック"/>
        <family val="3"/>
        <charset val="128"/>
      </rPr>
      <t>　</t>
    </r>
    <r>
      <rPr>
        <b/>
        <sz val="12.5"/>
        <rFont val="Arial"/>
        <family val="2"/>
      </rPr>
      <t>Change of main performance indicators</t>
    </r>
    <phoneticPr fontId="2"/>
  </si>
  <si>
    <r>
      <t>12.</t>
    </r>
    <r>
      <rPr>
        <b/>
        <sz val="12.5"/>
        <rFont val="ＭＳ Ｐゴシック"/>
        <family val="3"/>
        <charset val="128"/>
      </rPr>
      <t>　</t>
    </r>
    <r>
      <rPr>
        <b/>
        <sz val="12.5"/>
        <rFont val="Arial"/>
        <family val="2"/>
      </rPr>
      <t>Change of stock performance indicators</t>
    </r>
    <phoneticPr fontId="2"/>
  </si>
  <si>
    <t xml:space="preserve">Total equity attributable to owners of the Company </t>
    <phoneticPr fontId="2"/>
  </si>
  <si>
    <t>1st Quarter</t>
    <phoneticPr fontId="2"/>
  </si>
  <si>
    <t>2nd Quarter</t>
    <phoneticPr fontId="2"/>
  </si>
  <si>
    <t>3rd Quarter</t>
    <phoneticPr fontId="2"/>
  </si>
  <si>
    <t>4th Quarter</t>
    <phoneticPr fontId="2"/>
  </si>
  <si>
    <t>FY2013</t>
    <phoneticPr fontId="2"/>
  </si>
  <si>
    <t xml:space="preserve">FY2013
(IFRS) </t>
    <phoneticPr fontId="2"/>
  </si>
  <si>
    <t>-</t>
    <phoneticPr fontId="2"/>
  </si>
  <si>
    <r>
      <t>8-1.  Number of Group Companies</t>
    </r>
    <r>
      <rPr>
        <b/>
        <sz val="14"/>
        <rFont val="ＭＳ Ｐゴシック"/>
        <family val="3"/>
        <charset val="128"/>
      </rPr>
      <t>【</t>
    </r>
    <r>
      <rPr>
        <b/>
        <sz val="14"/>
        <rFont val="Arial"/>
        <family val="2"/>
      </rPr>
      <t>IFRS</t>
    </r>
    <r>
      <rPr>
        <b/>
        <sz val="14"/>
        <rFont val="ＭＳ Ｐゴシック"/>
        <family val="3"/>
        <charset val="128"/>
      </rPr>
      <t>】</t>
    </r>
    <phoneticPr fontId="2"/>
  </si>
  <si>
    <r>
      <t>8-2.  Number of Group Companies</t>
    </r>
    <r>
      <rPr>
        <b/>
        <sz val="14"/>
        <rFont val="ＭＳ Ｐゴシック"/>
        <family val="3"/>
        <charset val="128"/>
      </rPr>
      <t>【</t>
    </r>
    <r>
      <rPr>
        <b/>
        <sz val="14"/>
        <rFont val="Arial"/>
        <family val="2"/>
      </rPr>
      <t>J-GAAP</t>
    </r>
    <r>
      <rPr>
        <b/>
        <sz val="14"/>
        <rFont val="ＭＳ Ｐゴシック"/>
        <family val="3"/>
        <charset val="128"/>
      </rPr>
      <t>】</t>
    </r>
    <phoneticPr fontId="2"/>
  </si>
  <si>
    <r>
      <t>9-1.</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IFRS</t>
    </r>
    <r>
      <rPr>
        <b/>
        <sz val="14"/>
        <rFont val="ＭＳ Ｐゴシック"/>
        <family val="3"/>
        <charset val="128"/>
      </rPr>
      <t>】</t>
    </r>
    <phoneticPr fontId="2"/>
  </si>
  <si>
    <r>
      <t>9-2.</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J-GAAP</t>
    </r>
    <r>
      <rPr>
        <b/>
        <sz val="14"/>
        <rFont val="ＭＳ Ｐゴシック"/>
        <family val="3"/>
        <charset val="128"/>
      </rPr>
      <t>】</t>
    </r>
    <phoneticPr fontId="2"/>
  </si>
  <si>
    <t>FY2014</t>
    <phoneticPr fontId="2"/>
  </si>
  <si>
    <t>Period's High</t>
    <phoneticPr fontId="2"/>
  </si>
  <si>
    <t>Period's Low</t>
    <phoneticPr fontId="2"/>
  </si>
  <si>
    <r>
      <rPr>
        <sz val="11"/>
        <rFont val="ＭＳ Ｐゴシック"/>
        <family val="3"/>
        <charset val="128"/>
      </rPr>
      <t>（</t>
    </r>
    <r>
      <rPr>
        <sz val="11"/>
        <rFont val="Arial"/>
        <family val="2"/>
      </rPr>
      <t>Billions of Yen</t>
    </r>
    <r>
      <rPr>
        <sz val="11"/>
        <rFont val="ＭＳ Ｐゴシック"/>
        <family val="3"/>
        <charset val="128"/>
      </rPr>
      <t>）</t>
    </r>
    <phoneticPr fontId="2"/>
  </si>
  <si>
    <t>-</t>
    <phoneticPr fontId="2"/>
  </si>
  <si>
    <t>FY2003
(J-GAAP)</t>
    <phoneticPr fontId="2"/>
  </si>
  <si>
    <t>FY2004
(J-GAAP)</t>
    <phoneticPr fontId="2"/>
  </si>
  <si>
    <t>FY2005
(J-GAAP)</t>
    <phoneticPr fontId="2"/>
  </si>
  <si>
    <t>FY2006
(J-GAAP)</t>
    <phoneticPr fontId="2"/>
  </si>
  <si>
    <t>FY2007
(J-GAAP)</t>
    <phoneticPr fontId="2"/>
  </si>
  <si>
    <t>FY2008
(J-GAAP)</t>
    <phoneticPr fontId="2"/>
  </si>
  <si>
    <t>FY2009
(J-GAAP)</t>
    <phoneticPr fontId="2"/>
  </si>
  <si>
    <t>FY2010
(J-GAAP)</t>
    <phoneticPr fontId="2"/>
  </si>
  <si>
    <t>FY2011
(IFRS)</t>
    <phoneticPr fontId="2"/>
  </si>
  <si>
    <t>FY2012
(IFRS)</t>
    <phoneticPr fontId="2"/>
  </si>
  <si>
    <t>FY2014</t>
    <phoneticPr fontId="2"/>
  </si>
  <si>
    <t>(73%)</t>
    <phoneticPr fontId="2"/>
  </si>
  <si>
    <t xml:space="preserve">FY2014
(IFRS) </t>
    <phoneticPr fontId="2"/>
  </si>
  <si>
    <r>
      <t>10-1.</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IFRS</t>
    </r>
    <r>
      <rPr>
        <b/>
        <sz val="14"/>
        <rFont val="ＭＳ Ｐゴシック"/>
        <family val="3"/>
        <charset val="128"/>
      </rPr>
      <t>】</t>
    </r>
    <phoneticPr fontId="2"/>
  </si>
  <si>
    <r>
      <t>10-2.</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J-GAAP</t>
    </r>
    <r>
      <rPr>
        <b/>
        <sz val="14"/>
        <rFont val="ＭＳ Ｐゴシック"/>
        <family val="3"/>
        <charset val="128"/>
      </rPr>
      <t>】</t>
    </r>
    <phoneticPr fontId="2"/>
  </si>
  <si>
    <r>
      <rPr>
        <sz val="12"/>
        <rFont val="ＭＳ Ｐゴシック"/>
        <family val="3"/>
        <charset val="128"/>
      </rPr>
      <t>　</t>
    </r>
    <r>
      <rPr>
        <sz val="12"/>
        <rFont val="Arial"/>
        <family val="2"/>
      </rPr>
      <t xml:space="preserve">  Remeasurement of defined benefits pension plan</t>
    </r>
    <phoneticPr fontId="2"/>
  </si>
  <si>
    <t>FY2015</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</si>
  <si>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</si>
  <si>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</si>
  <si>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(Companies)</t>
    <phoneticPr fontId="2"/>
  </si>
  <si>
    <t>FY2015</t>
    <phoneticPr fontId="2"/>
  </si>
  <si>
    <t>-</t>
    <phoneticPr fontId="2"/>
  </si>
  <si>
    <t>Automotive</t>
    <phoneticPr fontId="2"/>
  </si>
  <si>
    <t>Aerospace &amp; IT Business</t>
    <phoneticPr fontId="2"/>
  </si>
  <si>
    <t>Metals &amp; Coal</t>
    <phoneticPr fontId="2"/>
  </si>
  <si>
    <t xml:space="preserve">Chemicals </t>
    <phoneticPr fontId="2"/>
  </si>
  <si>
    <r>
      <t>7-1.</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</si>
  <si>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7-2.</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</si>
  <si>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7-3.</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</si>
  <si>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7-4.</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</si>
  <si>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7-5.</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</si>
  <si>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t>Gross Profit</t>
    <phoneticPr fontId="2"/>
  </si>
  <si>
    <t>FY2016</t>
    <phoneticPr fontId="2"/>
  </si>
  <si>
    <t xml:space="preserve">    Share of other comprehensive income of investments accounted for using the equity method</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</si>
  <si>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</si>
  <si>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</si>
  <si>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Medium-Term Management Plan 2017</t>
    <phoneticPr fontId="2"/>
  </si>
  <si>
    <t xml:space="preserve">FY2015
(IFRS) </t>
    <phoneticPr fontId="2"/>
  </si>
  <si>
    <t>FY2016</t>
  </si>
  <si>
    <t>FY2016</t>
    <phoneticPr fontId="2"/>
  </si>
  <si>
    <t>FY2017</t>
    <phoneticPr fontId="2"/>
  </si>
  <si>
    <t>FY2015</t>
  </si>
  <si>
    <t>Foods &amp; Agriculture Business</t>
    <phoneticPr fontId="2"/>
  </si>
  <si>
    <t>FY2017</t>
  </si>
  <si>
    <t>FY2017</t>
    <phoneticPr fontId="2"/>
  </si>
  <si>
    <t>Infrastructure &amp; Enviroment Business</t>
    <phoneticPr fontId="2"/>
  </si>
  <si>
    <t>Energy</t>
    <phoneticPr fontId="2"/>
  </si>
  <si>
    <t>Segment</t>
    <phoneticPr fontId="2"/>
  </si>
  <si>
    <t>Corporate</t>
    <phoneticPr fontId="2"/>
  </si>
  <si>
    <t>FY2018</t>
    <phoneticPr fontId="2"/>
  </si>
  <si>
    <t>Aerospace &amp; Transportation Project</t>
  </si>
  <si>
    <t>Aerospace &amp; Transportation Project</t>
    <phoneticPr fontId="2"/>
  </si>
  <si>
    <t>Machinery &amp; Medical Infrastructure</t>
  </si>
  <si>
    <t>Machinery &amp; Medical Infrastructure</t>
    <phoneticPr fontId="2"/>
  </si>
  <si>
    <t>Metals &amp; Mineral Resources</t>
  </si>
  <si>
    <t>Metals &amp; Mineral Resources</t>
    <phoneticPr fontId="2"/>
  </si>
  <si>
    <t>Energy &amp; Social Infrastructure</t>
  </si>
  <si>
    <t>Energy &amp; Social Infrastructure</t>
    <phoneticPr fontId="2"/>
  </si>
  <si>
    <t>Retail &amp; Lifestyle Business</t>
  </si>
  <si>
    <t>Retail &amp; Lifestyle Business</t>
    <phoneticPr fontId="2"/>
  </si>
  <si>
    <t>Industrial Infrastructure &amp;Urban Development</t>
  </si>
  <si>
    <t>Industrial Infrastructure &amp;Urban Development</t>
    <phoneticPr fontId="2"/>
  </si>
  <si>
    <t>Automotive</t>
  </si>
  <si>
    <t xml:space="preserve">Chemicals </t>
  </si>
  <si>
    <t>Foods &amp; Agriculture Business</t>
  </si>
  <si>
    <r>
      <t>（</t>
    </r>
    <r>
      <rPr>
        <sz val="13"/>
        <rFont val="Arial"/>
        <family val="2"/>
      </rPr>
      <t>Billions of Yen</t>
    </r>
    <r>
      <rPr>
        <sz val="13"/>
        <rFont val="ＭＳ Ｐゴシック"/>
        <family val="3"/>
        <charset val="128"/>
      </rPr>
      <t>）</t>
    </r>
    <phoneticPr fontId="2"/>
  </si>
  <si>
    <t>Medium-Term Management Plan 2020</t>
    <phoneticPr fontId="2"/>
  </si>
  <si>
    <r>
      <t>(Yen</t>
    </r>
    <r>
      <rPr>
        <sz val="13"/>
        <rFont val="ＭＳ Ｐゴシック"/>
        <family val="3"/>
        <charset val="128"/>
      </rPr>
      <t>）</t>
    </r>
    <phoneticPr fontId="2"/>
  </si>
  <si>
    <r>
      <rPr>
        <sz val="16"/>
        <rFont val="ＭＳ Ｐゴシック"/>
        <family val="3"/>
        <charset val="128"/>
      </rPr>
      <t>　</t>
    </r>
    <r>
      <rPr>
        <sz val="16"/>
        <rFont val="Arial"/>
        <family val="2"/>
      </rPr>
      <t>Sales of goods</t>
    </r>
    <phoneticPr fontId="2"/>
  </si>
  <si>
    <r>
      <rPr>
        <sz val="16"/>
        <rFont val="ＭＳ Ｐゴシック"/>
        <family val="3"/>
        <charset val="128"/>
      </rPr>
      <t>　</t>
    </r>
    <r>
      <rPr>
        <sz val="16"/>
        <rFont val="Arial"/>
        <family val="2"/>
      </rPr>
      <t>Sales of services and others</t>
    </r>
    <phoneticPr fontId="2"/>
  </si>
  <si>
    <r>
      <rPr>
        <sz val="16"/>
        <rFont val="ＭＳ Ｐゴシック"/>
        <family val="3"/>
        <charset val="128"/>
      </rPr>
      <t>　</t>
    </r>
    <r>
      <rPr>
        <sz val="16"/>
        <rFont val="Arial"/>
        <family val="2"/>
      </rPr>
      <t>Impairment loss on fixed assets</t>
    </r>
    <phoneticPr fontId="2"/>
  </si>
  <si>
    <r>
      <rPr>
        <sz val="16"/>
        <rFont val="ＭＳ Ｐゴシック"/>
        <family val="3"/>
        <charset val="128"/>
      </rPr>
      <t>　</t>
    </r>
    <r>
      <rPr>
        <sz val="16"/>
        <rFont val="Arial"/>
        <family val="2"/>
      </rPr>
      <t>Loss on reorganization of subsidiaries/associates</t>
    </r>
    <phoneticPr fontId="2"/>
  </si>
  <si>
    <r>
      <rPr>
        <sz val="16"/>
        <rFont val="ＭＳ Ｐゴシック"/>
        <family val="3"/>
        <charset val="128"/>
      </rPr>
      <t>　</t>
    </r>
    <r>
      <rPr>
        <sz val="16"/>
        <rFont val="Arial"/>
        <family val="2"/>
      </rPr>
      <t>Other operating income</t>
    </r>
    <phoneticPr fontId="2"/>
  </si>
  <si>
    <r>
      <rPr>
        <sz val="16"/>
        <rFont val="ＭＳ Ｐゴシック"/>
        <family val="3"/>
        <charset val="128"/>
      </rPr>
      <t>　</t>
    </r>
    <r>
      <rPr>
        <sz val="16"/>
        <rFont val="Arial"/>
        <family val="2"/>
      </rPr>
      <t>Other operating expenses</t>
    </r>
    <phoneticPr fontId="2"/>
  </si>
  <si>
    <r>
      <rPr>
        <sz val="16"/>
        <rFont val="ＭＳ Ｐゴシック"/>
        <family val="3"/>
        <charset val="128"/>
      </rPr>
      <t>　</t>
    </r>
    <r>
      <rPr>
        <sz val="16"/>
        <rFont val="Arial"/>
        <family val="2"/>
      </rPr>
      <t>Interests earned</t>
    </r>
    <phoneticPr fontId="2"/>
  </si>
  <si>
    <r>
      <rPr>
        <sz val="16"/>
        <rFont val="ＭＳ Ｐゴシック"/>
        <family val="3"/>
        <charset val="128"/>
      </rPr>
      <t>　</t>
    </r>
    <r>
      <rPr>
        <sz val="16"/>
        <rFont val="Arial"/>
        <family val="2"/>
      </rPr>
      <t>Dividends received</t>
    </r>
    <phoneticPr fontId="2"/>
  </si>
  <si>
    <r>
      <rPr>
        <sz val="16"/>
        <rFont val="ＭＳ Ｐゴシック"/>
        <family val="3"/>
        <charset val="128"/>
      </rPr>
      <t>　</t>
    </r>
    <r>
      <rPr>
        <sz val="16"/>
        <rFont val="Arial"/>
        <family val="2"/>
      </rPr>
      <t>Interest expenses</t>
    </r>
    <phoneticPr fontId="2"/>
  </si>
  <si>
    <r>
      <t>Profit attributable to</t>
    </r>
    <r>
      <rPr>
        <b/>
        <sz val="16"/>
        <rFont val="ＭＳ Ｐゴシック"/>
        <family val="3"/>
        <charset val="128"/>
      </rPr>
      <t>：</t>
    </r>
    <phoneticPr fontId="2"/>
  </si>
  <si>
    <t xml:space="preserve"> Extraordinary income/losses - net</t>
    <phoneticPr fontId="2"/>
  </si>
  <si>
    <t>Unfunded retirement benefit obligation with
 respect to foreign consolidated companies</t>
    <phoneticPr fontId="2"/>
  </si>
  <si>
    <t>-</t>
    <phoneticPr fontId="2"/>
  </si>
  <si>
    <r>
      <rPr>
        <sz val="12"/>
        <rFont val="ＭＳ Ｐゴシック"/>
        <family val="3"/>
        <charset val="128"/>
      </rPr>
      <t>　</t>
    </r>
    <r>
      <rPr>
        <sz val="12"/>
        <rFont val="Arial"/>
        <family val="2"/>
      </rPr>
      <t>Loss on reorganization of subsidiaries/associates</t>
    </r>
    <phoneticPr fontId="2"/>
  </si>
  <si>
    <r>
      <rPr>
        <sz val="16"/>
        <rFont val="ＭＳ Ｐゴシック"/>
        <family val="3"/>
        <charset val="128"/>
      </rPr>
      <t>　</t>
    </r>
    <r>
      <rPr>
        <sz val="16"/>
        <rFont val="Arial"/>
        <family val="2"/>
      </rPr>
      <t>Gain (loss) on sale and disposal of fixed assets, net</t>
    </r>
    <phoneticPr fontId="2"/>
  </si>
  <si>
    <t>(74%)</t>
    <phoneticPr fontId="2"/>
  </si>
  <si>
    <t>(77%)</t>
    <phoneticPr fontId="2"/>
  </si>
  <si>
    <t>(74 %)</t>
    <phoneticPr fontId="2"/>
  </si>
  <si>
    <t>FY2019</t>
  </si>
  <si>
    <r>
      <rPr>
        <sz val="11"/>
        <rFont val="ＭＳ Ｐゴシック"/>
        <family val="3"/>
        <charset val="128"/>
      </rPr>
      <t>（</t>
    </r>
    <r>
      <rPr>
        <sz val="11"/>
        <rFont val="Arial"/>
        <family val="2"/>
      </rPr>
      <t>Millions of Yen</t>
    </r>
    <r>
      <rPr>
        <sz val="11"/>
        <rFont val="ＭＳ Ｐゴシック"/>
        <family val="3"/>
        <charset val="128"/>
      </rPr>
      <t>）</t>
    </r>
    <phoneticPr fontId="2"/>
  </si>
  <si>
    <t>1st Quarter</t>
  </si>
  <si>
    <r>
      <rPr>
        <sz val="12"/>
        <rFont val="ＭＳ Ｐゴシック"/>
        <family val="3"/>
        <charset val="128"/>
      </rPr>
      <t>　</t>
    </r>
    <r>
      <rPr>
        <sz val="12"/>
        <rFont val="Arial"/>
        <family val="2"/>
      </rPr>
      <t>Usage rights assets</t>
    </r>
    <phoneticPr fontId="2"/>
  </si>
  <si>
    <t xml:space="preserve">   Lease liabilities</t>
    <phoneticPr fontId="2"/>
  </si>
  <si>
    <r>
      <rPr>
        <sz val="13"/>
        <rFont val="ＭＳ Ｐゴシック"/>
        <family val="3"/>
        <charset val="128"/>
      </rPr>
      <t>　</t>
    </r>
    <r>
      <rPr>
        <sz val="13"/>
        <rFont val="Arial"/>
        <family val="2"/>
      </rPr>
      <t>Lease liabilities</t>
    </r>
    <phoneticPr fontId="2"/>
  </si>
  <si>
    <t xml:space="preserve">  Redemption of bonds</t>
    <phoneticPr fontId="2"/>
  </si>
  <si>
    <r>
      <rPr>
        <sz val="12"/>
        <rFont val="ＭＳ Ｐゴシック"/>
        <family val="3"/>
        <charset val="128"/>
      </rPr>
      <t>　</t>
    </r>
    <r>
      <rPr>
        <sz val="12"/>
        <rFont val="Arial"/>
        <family val="2"/>
      </rPr>
      <t>Disposition of treasury stock</t>
    </r>
    <phoneticPr fontId="2"/>
  </si>
  <si>
    <t>FY2019</t>
    <phoneticPr fontId="2"/>
  </si>
  <si>
    <t>FY2020</t>
    <phoneticPr fontId="2"/>
  </si>
  <si>
    <r>
      <rPr>
        <sz val="12"/>
        <rFont val="ＭＳ Ｐゴシック"/>
        <family val="3"/>
        <charset val="128"/>
      </rPr>
      <t>　</t>
    </r>
    <r>
      <rPr>
        <sz val="12"/>
        <rFont val="Arial"/>
        <family val="2"/>
      </rPr>
      <t>Provision for overseas doubtful receivables</t>
    </r>
    <phoneticPr fontId="2"/>
  </si>
  <si>
    <t>*2. “Changes in other assets and liabilities” under cash flows from operating activities was previously included under “others.” Effective April 1, 2018, this item will be displayed separately for increased clarity.</t>
    <phoneticPr fontId="2"/>
  </si>
  <si>
    <r>
      <t>Net sales</t>
    </r>
    <r>
      <rPr>
        <b/>
        <vertAlign val="superscript"/>
        <sz val="16"/>
        <rFont val="ＭＳ Ｐゴシック"/>
        <family val="3"/>
        <charset val="128"/>
      </rPr>
      <t>＊</t>
    </r>
    <r>
      <rPr>
        <b/>
        <vertAlign val="superscript"/>
        <sz val="16"/>
        <rFont val="Arial"/>
        <family val="2"/>
      </rPr>
      <t>3</t>
    </r>
    <phoneticPr fontId="2"/>
  </si>
  <si>
    <r>
      <rPr>
        <sz val="12"/>
        <rFont val="Arial"/>
        <family val="2"/>
      </rPr>
      <t>*1</t>
    </r>
    <r>
      <rPr>
        <sz val="12"/>
        <rFont val="ＭＳ Ｐゴシック"/>
        <family val="3"/>
        <charset val="128"/>
      </rPr>
      <t xml:space="preserve"> </t>
    </r>
    <r>
      <rPr>
        <sz val="12"/>
        <rFont val="Arial"/>
        <family val="2"/>
      </rPr>
      <t>We established quantitative targets in our medium-term management plan 2014 based on J-GAAP until the fiscal year ended March 31, 2013. For readers' convenience, we disclose the consolidated financial information based on J-GAAP and IFRSs for the fiscal year ended March 31, 2013.</t>
    </r>
    <phoneticPr fontId="2"/>
  </si>
  <si>
    <r>
      <t>Core earnings</t>
    </r>
    <r>
      <rPr>
        <b/>
        <vertAlign val="superscript"/>
        <sz val="13"/>
        <rFont val="ＭＳ Ｐゴシック"/>
        <family val="3"/>
        <charset val="128"/>
      </rPr>
      <t>＊</t>
    </r>
    <r>
      <rPr>
        <b/>
        <vertAlign val="superscript"/>
        <sz val="13"/>
        <rFont val="Arial"/>
        <family val="2"/>
      </rPr>
      <t>2</t>
    </r>
    <phoneticPr fontId="2"/>
  </si>
  <si>
    <r>
      <t>4-2.</t>
    </r>
    <r>
      <rPr>
        <b/>
        <sz val="16"/>
        <rFont val="ＭＳ Ｐゴシック"/>
        <family val="3"/>
        <charset val="128"/>
      </rPr>
      <t>　</t>
    </r>
    <r>
      <rPr>
        <b/>
        <sz val="16"/>
        <rFont val="Arial"/>
        <family val="2"/>
      </rPr>
      <t xml:space="preserve">Quarter information </t>
    </r>
    <r>
      <rPr>
        <b/>
        <sz val="16"/>
        <rFont val="ＭＳ Ｐゴシック"/>
        <family val="3"/>
        <charset val="128"/>
      </rPr>
      <t>【</t>
    </r>
    <r>
      <rPr>
        <b/>
        <sz val="16"/>
        <rFont val="Arial"/>
        <family val="2"/>
      </rPr>
      <t>IFRS</t>
    </r>
    <r>
      <rPr>
        <b/>
        <sz val="16"/>
        <rFont val="ＭＳ Ｐゴシック"/>
        <family val="3"/>
        <charset val="128"/>
      </rPr>
      <t>】</t>
    </r>
    <phoneticPr fontId="2"/>
  </si>
  <si>
    <r>
      <t xml:space="preserve">  Repayment of lease liabilities</t>
    </r>
    <r>
      <rPr>
        <vertAlign val="superscript"/>
        <sz val="12"/>
        <rFont val="Arial"/>
        <family val="2"/>
      </rPr>
      <t>*3</t>
    </r>
    <phoneticPr fontId="2"/>
  </si>
  <si>
    <r>
      <rPr>
        <sz val="12"/>
        <rFont val="ＭＳ Ｐゴシック"/>
        <family val="3"/>
        <charset val="128"/>
      </rPr>
      <t>　</t>
    </r>
    <r>
      <rPr>
        <sz val="12"/>
        <rFont val="Arial"/>
        <family val="2"/>
      </rPr>
      <t>Change in other assets and liabilities</t>
    </r>
    <r>
      <rPr>
        <vertAlign val="superscript"/>
        <sz val="12"/>
        <rFont val="Arial"/>
        <family val="2"/>
      </rPr>
      <t>*2</t>
    </r>
    <phoneticPr fontId="2"/>
  </si>
  <si>
    <t>*2 Effective April 1, 2015, the Group underwent organizational reforms, Through these reforms, the previous system (consisting of nine units under four divisions) 
     was reworked into a nine division system.</t>
    <phoneticPr fontId="2"/>
  </si>
  <si>
    <t>Retail&amp;Lifestyle Business</t>
    <phoneticPr fontId="2"/>
  </si>
  <si>
    <t>*1 We have prepared consolidated financial statements in accordance with International Financial Reporting Standards (“IFRSs”) since the fiscal year ended March 31, 2013.  The date of transition to IFRSs was April 1, 2011.</t>
    <phoneticPr fontId="2"/>
  </si>
  <si>
    <t xml:space="preserve">*2 Companies included in the scope of consolidation are those for which the Company directly performs consolidation accounting since the fiscal year ended March 31, 2014. </t>
    <phoneticPr fontId="2"/>
  </si>
  <si>
    <t xml:space="preserve">*1 Companies included in the scope of consolidation are those for which the Company directly performs consolidation accounting. </t>
    <phoneticPr fontId="49"/>
  </si>
  <si>
    <t>*2 Earnings of consolidated subsidiaries and associates related to two segments are acknowledged in each segment and they do not correspond to Number of Consolidated Subsidiaries and Equity-method Associates disclosed as above.</t>
    <phoneticPr fontId="47"/>
  </si>
  <si>
    <t>*3 Effective April 1, 2018, the Aerospace &amp; IT Business Division, the Infrastructure &amp; Environment Business Division, and the Energy Division were reorganized to the Aerospace &amp; Transportation Project Division, the Machinery &amp; Medical Infrastructure Division, and the Energy &amp; Social Infrastructure Division.
   In addition, the name of the Metals &amp; Coal Division was changed to the Metals &amp; Mineral Resources Division. These reorganizations have resulted in changes to reportable segments. Segment information for the year ended March 31, 2018, has been restated to reflect these changes.</t>
    <phoneticPr fontId="47"/>
  </si>
  <si>
    <t>Results Period's End</t>
    <phoneticPr fontId="2"/>
  </si>
  <si>
    <r>
      <rPr>
        <sz val="16"/>
        <rFont val="ＭＳ Ｐゴシック"/>
        <family val="3"/>
        <charset val="128"/>
      </rPr>
      <t>　</t>
    </r>
    <r>
      <rPr>
        <sz val="16"/>
        <rFont val="Arial"/>
        <family val="2"/>
      </rPr>
      <t>Gain on reorganization of subsidiaries/associates</t>
    </r>
    <r>
      <rPr>
        <vertAlign val="superscript"/>
        <sz val="16"/>
        <rFont val="Arial"/>
        <family val="2"/>
      </rPr>
      <t>*2</t>
    </r>
    <phoneticPr fontId="2"/>
  </si>
  <si>
    <t>* We have prepared consolidated financial statements in accordance with International Financial Reporting Standards (“IFRSs”) since the fiscal year ended March 31, 2013. The date of transition to IFRSs was April 1, 2011.</t>
    <phoneticPr fontId="2"/>
  </si>
  <si>
    <t>*2 Core earnings = Operating income (before allowance for doubtful receivables and write-offs) +Interest expense-net + Dividends received + Equity in earnings of affiliates</t>
    <phoneticPr fontId="2"/>
  </si>
  <si>
    <t xml:space="preserve">*1  We have prepared consolidated financial statements in accordance with International Financial Reporting Standards (“IFRSs”)  since the fiscal year ended March 31, 2013.  
     The date of transition to IFRSs was April 1, 2011.
</t>
    <phoneticPr fontId="2"/>
  </si>
  <si>
    <r>
      <t>Net Profit</t>
    </r>
    <r>
      <rPr>
        <b/>
        <vertAlign val="superscript"/>
        <sz val="20"/>
        <rFont val="ＭＳ Ｐゴシック"/>
        <family val="3"/>
        <charset val="128"/>
      </rPr>
      <t>＊</t>
    </r>
    <r>
      <rPr>
        <b/>
        <vertAlign val="superscript"/>
        <sz val="20"/>
        <rFont val="Arial"/>
        <family val="2"/>
      </rPr>
      <t>1</t>
    </r>
    <phoneticPr fontId="2"/>
  </si>
  <si>
    <r>
      <t xml:space="preserve">*4  We have prepared consolidated financial statements in accordance with International Financial Reporting Standards (“IFRSs”) 
</t>
    </r>
    <r>
      <rPr>
        <sz val="19"/>
        <rFont val="ＭＳ Ｐゴシック"/>
        <family val="3"/>
        <charset val="128"/>
      </rPr>
      <t>　　</t>
    </r>
    <r>
      <rPr>
        <sz val="19"/>
        <rFont val="Arial"/>
        <family val="2"/>
      </rPr>
      <t xml:space="preserve">since the fiscal year ended March 31, 2013. The date of transition to IFRSs was April 1, 2011.                                                                                                                                                                     </t>
    </r>
    <phoneticPr fontId="2"/>
  </si>
  <si>
    <t>*3 Effective April 1, 2018, the Aerospace &amp; IT Business Division, Infrastructure &amp; Environment Business Division, and Energy Division have been restructured 
      into the Aerospace &amp; Transportation Project Division, the Machinery &amp; Medical Infrastructure division and the Energy &amp; Social infrastructure Division.</t>
    <phoneticPr fontId="2"/>
  </si>
  <si>
    <r>
      <t>Net interest-bearing debt</t>
    </r>
    <r>
      <rPr>
        <vertAlign val="superscript"/>
        <sz val="13"/>
        <rFont val="Arial"/>
        <family val="2"/>
      </rPr>
      <t>*1</t>
    </r>
    <phoneticPr fontId="2"/>
  </si>
  <si>
    <r>
      <t>Gross interest-bearing debt</t>
    </r>
    <r>
      <rPr>
        <vertAlign val="superscript"/>
        <sz val="13"/>
        <rFont val="Arial"/>
        <family val="2"/>
      </rPr>
      <t>*1</t>
    </r>
    <phoneticPr fontId="2"/>
  </si>
  <si>
    <t>*1 Profit attributable to owners of the company</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</si>
  <si>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</si>
  <si>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t>*2  In regard to amounts for FY2017 or before, we show Gain on sale of subsidiaries / associates previously disclosed.</t>
    <phoneticPr fontId="2"/>
  </si>
  <si>
    <t>*1 We have prepared consolidated financial statements in accordance with International Financial Reporting Standards (“IFRSs”) since the fiscal year ended March 31,2013.The date of transition to IFRSs was April 1, 2011.</t>
    <phoneticPr fontId="2"/>
  </si>
  <si>
    <t>*3 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</si>
  <si>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</si>
  <si>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r>
      <rPr>
        <sz val="20"/>
        <rFont val="Arial "/>
        <family val="2"/>
      </rPr>
      <t xml:space="preserve">*1 </t>
    </r>
    <r>
      <rPr>
        <sz val="20"/>
        <rFont val="Arial"/>
        <family val="2"/>
      </rPr>
      <t>Due to organizational reforms and changes to operating divisions effected on April 1, 2009 and April 1 2012, figures for segment profit(loss) have restated to reflict this change from the first fiscal year of each fiscal year,respectively. 
The above results are based on post-reform business segments.</t>
    </r>
    <phoneticPr fontId="2"/>
  </si>
  <si>
    <t>*2 Due to the merger between the former Nichimen Corporation and the former Nissho Iwai Corporation  on April 1, 2004, figures for segment profit(loss) have restated  to reflict this change from the first fiscal year of each fiscal year,respectively.
The above results are based on post-reform business segments.</t>
    <phoneticPr fontId="2"/>
  </si>
  <si>
    <t>*1 Since FY2019, lease liabilities (under current liabilities and non-current liabilities) have been excluded from calculations of gross interest-bearing debt and net interest-bearing debt.</t>
    <phoneticPr fontId="2"/>
  </si>
  <si>
    <t>FY2021</t>
    <phoneticPr fontId="2"/>
  </si>
  <si>
    <r>
      <t>7-6.</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</si>
  <si>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t>
    </r>
    <r>
      <rPr>
        <sz val="11"/>
        <rFont val="ＭＳ Ｐゴシック"/>
        <family val="2"/>
        <charset val="128"/>
      </rPr>
      <t>７４</t>
    </r>
    <r>
      <rPr>
        <sz val="11"/>
        <rFont val="Arial"/>
        <family val="2"/>
      </rPr>
      <t>%)</t>
    </r>
    <phoneticPr fontId="2"/>
  </si>
  <si>
    <t>Medium-Term Management Plan 2023</t>
    <phoneticPr fontId="2"/>
  </si>
  <si>
    <t>Adjusted EPS 
considered for the Share Consolidation *2</t>
    <phoneticPr fontId="2"/>
  </si>
  <si>
    <t>Net Assets per Share 
considered for the Share Consolidation *2</t>
    <phoneticPr fontId="2"/>
  </si>
  <si>
    <t>*2 1 for 5 Share Consolidation effective on October 1st, 2021. The Adjusted EPS considered for the Share Consolidation and Net Assets per Share considered for the Share Consolidation are calculated in retroactive adjustments values as reference, effective for the stock consolidation.</t>
    <phoneticPr fontId="2"/>
  </si>
  <si>
    <r>
      <rPr>
        <sz val="12"/>
        <rFont val="ＭＳ Ｐゴシック"/>
        <family val="3"/>
        <charset val="128"/>
      </rPr>
      <t>　</t>
    </r>
    <r>
      <rPr>
        <sz val="12"/>
        <rFont val="Arial"/>
        <family val="2"/>
      </rPr>
      <t>Gain on reorganization of subsidiaries/associates*1</t>
    </r>
    <phoneticPr fontId="2"/>
  </si>
  <si>
    <r>
      <t>Net sales</t>
    </r>
    <r>
      <rPr>
        <b/>
        <vertAlign val="superscript"/>
        <sz val="13"/>
        <rFont val="ＭＳ Ｐゴシック"/>
        <family val="3"/>
        <charset val="128"/>
      </rPr>
      <t>＊</t>
    </r>
    <r>
      <rPr>
        <b/>
        <vertAlign val="superscript"/>
        <sz val="13"/>
        <rFont val="Arial"/>
        <family val="2"/>
      </rPr>
      <t>2</t>
    </r>
    <phoneticPr fontId="2"/>
  </si>
  <si>
    <r>
      <t>Core earnings</t>
    </r>
    <r>
      <rPr>
        <b/>
        <vertAlign val="superscript"/>
        <sz val="13"/>
        <rFont val="ＭＳ Ｐゴシック"/>
        <family val="3"/>
        <charset val="128"/>
      </rPr>
      <t>＊</t>
    </r>
    <r>
      <rPr>
        <b/>
        <vertAlign val="superscript"/>
        <sz val="13"/>
        <rFont val="Arial"/>
        <family val="2"/>
      </rPr>
      <t>3</t>
    </r>
    <phoneticPr fontId="2"/>
  </si>
  <si>
    <t xml:space="preserve"> Note)  We have prepared consolidated financial statements in accordance with International Financial Reporting Standards (“IFRSs”) since the fiscal year ended March 31, 2013.                                                                                                                                                                         </t>
    <phoneticPr fontId="2"/>
  </si>
  <si>
    <t xml:space="preserve">           The date of transition to IFRSs was April 1, 2011.</t>
    <phoneticPr fontId="2"/>
  </si>
  <si>
    <r>
      <t>*1</t>
    </r>
    <r>
      <rPr>
        <sz val="12"/>
        <rFont val="ＭＳ Ｐゴシック"/>
        <family val="3"/>
        <charset val="128"/>
      </rPr>
      <t>　</t>
    </r>
    <r>
      <rPr>
        <sz val="12"/>
        <rFont val="Arial"/>
        <family val="2"/>
      </rPr>
      <t>In regard to amounts for FY2017 or before, we show Gain on sale of subsidiaries / associates previously disclosed.</t>
    </r>
    <phoneticPr fontId="2"/>
  </si>
  <si>
    <r>
      <rPr>
        <sz val="12"/>
        <rFont val="Arial"/>
        <family val="2"/>
      </rPr>
      <t>*2</t>
    </r>
    <r>
      <rPr>
        <sz val="10.5"/>
        <rFont val="ＭＳ 明朝"/>
        <family val="1"/>
        <charset val="128"/>
      </rPr>
      <t xml:space="preserve"> </t>
    </r>
    <r>
      <rPr>
        <sz val="12"/>
        <rFont val="Arial"/>
        <family val="2"/>
      </rPr>
      <t>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r>
    <phoneticPr fontId="2"/>
  </si>
  <si>
    <r>
      <t>*3</t>
    </r>
    <r>
      <rPr>
        <sz val="12"/>
        <rFont val="ＭＳ Ｐゴシック"/>
        <family val="3"/>
        <charset val="128"/>
      </rPr>
      <t>　</t>
    </r>
    <r>
      <rPr>
        <sz val="12"/>
        <rFont val="Arial"/>
        <family val="2"/>
      </rPr>
      <t xml:space="preserve">Core earnings = Gross Profit + Selling, general and administrative expenses(expect allowance for doubtful receivables and write-offs) </t>
    </r>
    <phoneticPr fontId="2"/>
  </si>
  <si>
    <r>
      <t xml:space="preserve">            </t>
    </r>
    <r>
      <rPr>
        <sz val="12"/>
        <rFont val="ＭＳ Ｐゴシック"/>
        <family val="3"/>
        <charset val="128"/>
      </rPr>
      <t>　　　　　　　　</t>
    </r>
    <r>
      <rPr>
        <sz val="12"/>
        <rFont val="Arial"/>
        <family val="2"/>
      </rPr>
      <t>+Interest expense-net + Dividends received + Share of profit (loss) of investments accounted for using the equity method</t>
    </r>
    <phoneticPr fontId="2"/>
  </si>
  <si>
    <t xml:space="preserve"> Note)  We have prepared consolidated financial statements in accordance with International Financial Reporting Standards (“IFRSs”) since the fiscal year ended March 31, 2013.The date of transition to IFRSs was April 1, 2011.</t>
    <phoneticPr fontId="2"/>
  </si>
  <si>
    <t>Net Profit＊1</t>
    <phoneticPr fontId="2"/>
  </si>
  <si>
    <t xml:space="preserve"> Infrastructure&amp; Healthcare</t>
    <phoneticPr fontId="2"/>
  </si>
  <si>
    <t>Metals, Mineral Resources &amp; Recyclig</t>
    <phoneticPr fontId="2"/>
  </si>
  <si>
    <t>Chemicals</t>
    <phoneticPr fontId="2"/>
  </si>
  <si>
    <t>Consumer Industry &amp; Agriculture Business</t>
    <phoneticPr fontId="2"/>
  </si>
  <si>
    <t>Retail &amp; Consumer Business</t>
    <phoneticPr fontId="2"/>
  </si>
  <si>
    <t>-</t>
    <phoneticPr fontId="2"/>
  </si>
  <si>
    <t>Infrastructure &amp; Healthcare</t>
    <phoneticPr fontId="2"/>
  </si>
  <si>
    <t>Metals, Mineral Resources&amp; Recycling</t>
    <phoneticPr fontId="2"/>
  </si>
  <si>
    <t>Retail &amp; Consumer Service</t>
    <phoneticPr fontId="2"/>
  </si>
  <si>
    <t>*3. As a result of the application of IFRS 16—Leases, operating lease payments as lessees previous recognized as a cash outflow from operating activities will be recognized as repayment of lease liabilities, which constitutes a cash outflow from financing activities, from the fiscal year ending March 31, 2020.</t>
    <phoneticPr fontId="2"/>
  </si>
  <si>
    <t>FY2022</t>
    <phoneticPr fontId="2"/>
  </si>
  <si>
    <t>3rd Quarter</t>
  </si>
  <si>
    <t xml:space="preserve">  Selling, general and administrative expenses</t>
    <phoneticPr fontId="2"/>
  </si>
  <si>
    <t>-</t>
    <phoneticPr fontId="2"/>
  </si>
  <si>
    <r>
      <t>1</t>
    </r>
    <r>
      <rPr>
        <b/>
        <sz val="14"/>
        <rFont val="ＭＳ Ｐゴシック"/>
        <family val="3"/>
        <charset val="128"/>
      </rPr>
      <t>‐</t>
    </r>
    <r>
      <rPr>
        <b/>
        <sz val="14"/>
        <rFont val="Arial"/>
        <family val="2"/>
      </rPr>
      <t>3.</t>
    </r>
    <r>
      <rPr>
        <b/>
        <sz val="14"/>
        <rFont val="ＭＳ Ｐゴシック"/>
        <family val="3"/>
        <charset val="128"/>
      </rPr>
      <t>　</t>
    </r>
    <r>
      <rPr>
        <b/>
        <sz val="14"/>
        <rFont val="Arial"/>
        <family val="2"/>
      </rPr>
      <t xml:space="preserve">Change of Consolidated Statements of Income </t>
    </r>
    <r>
      <rPr>
        <b/>
        <sz val="14"/>
        <rFont val="ＭＳ Ｐゴシック"/>
        <family val="3"/>
        <charset val="128"/>
      </rPr>
      <t>【</t>
    </r>
    <r>
      <rPr>
        <b/>
        <sz val="14"/>
        <rFont val="Arial"/>
        <family val="2"/>
      </rPr>
      <t>IFRS</t>
    </r>
    <r>
      <rPr>
        <b/>
        <sz val="14"/>
        <rFont val="ＭＳ Ｐゴシック"/>
        <family val="3"/>
        <charset val="128"/>
      </rPr>
      <t>】</t>
    </r>
    <phoneticPr fontId="2"/>
  </si>
  <si>
    <r>
      <rPr>
        <sz val="13"/>
        <rFont val="ＭＳ Ｐゴシック"/>
        <family val="3"/>
        <charset val="128"/>
      </rPr>
      <t>（</t>
    </r>
    <r>
      <rPr>
        <sz val="13"/>
        <rFont val="Arial"/>
        <family val="2"/>
      </rPr>
      <t>Millions of Yen</t>
    </r>
    <r>
      <rPr>
        <sz val="13"/>
        <rFont val="ＭＳ Ｐゴシック"/>
        <family val="3"/>
        <charset val="128"/>
      </rPr>
      <t>）</t>
    </r>
    <phoneticPr fontId="2"/>
  </si>
  <si>
    <r>
      <rPr>
        <sz val="12"/>
        <rFont val="ＭＳ Ｐゴシック"/>
        <family val="3"/>
        <charset val="128"/>
      </rPr>
      <t>　</t>
    </r>
    <r>
      <rPr>
        <sz val="12"/>
        <rFont val="Arial"/>
        <family val="2"/>
      </rPr>
      <t>Gain on reorganization of subsidiaries/associates</t>
    </r>
    <phoneticPr fontId="2"/>
  </si>
  <si>
    <r>
      <t>Net sales</t>
    </r>
    <r>
      <rPr>
        <b/>
        <vertAlign val="superscript"/>
        <sz val="13"/>
        <rFont val="ＭＳ Ｐゴシック"/>
        <family val="3"/>
        <charset val="128"/>
      </rPr>
      <t>＊</t>
    </r>
    <r>
      <rPr>
        <b/>
        <vertAlign val="superscript"/>
        <sz val="13"/>
        <rFont val="Arial"/>
        <family val="2"/>
      </rPr>
      <t>3</t>
    </r>
    <phoneticPr fontId="2"/>
  </si>
  <si>
    <r>
      <t>Core earnings</t>
    </r>
    <r>
      <rPr>
        <b/>
        <vertAlign val="superscript"/>
        <sz val="13"/>
        <rFont val="ＭＳ Ｐゴシック"/>
        <family val="3"/>
        <charset val="128"/>
      </rPr>
      <t>＊</t>
    </r>
    <r>
      <rPr>
        <b/>
        <vertAlign val="superscript"/>
        <sz val="13"/>
        <rFont val="Arial"/>
        <family val="2"/>
      </rPr>
      <t>4</t>
    </r>
    <phoneticPr fontId="2"/>
  </si>
  <si>
    <r>
      <t>2-3.</t>
    </r>
    <r>
      <rPr>
        <b/>
        <sz val="14"/>
        <rFont val="ＭＳ Ｐゴシック"/>
        <family val="3"/>
        <charset val="128"/>
      </rPr>
      <t>　</t>
    </r>
    <r>
      <rPr>
        <b/>
        <sz val="14"/>
        <rFont val="Arial"/>
        <family val="2"/>
      </rPr>
      <t xml:space="preserve">Change of Consolidated Statements of Comprehensive Income </t>
    </r>
    <r>
      <rPr>
        <b/>
        <sz val="14"/>
        <rFont val="ＭＳ Ｐゴシック"/>
        <family val="3"/>
        <charset val="128"/>
      </rPr>
      <t>【</t>
    </r>
    <r>
      <rPr>
        <b/>
        <sz val="14"/>
        <rFont val="Arial"/>
        <family val="2"/>
      </rPr>
      <t>IFRS</t>
    </r>
    <r>
      <rPr>
        <b/>
        <sz val="14"/>
        <rFont val="ＭＳ Ｐゴシック"/>
        <family val="3"/>
        <charset val="128"/>
      </rPr>
      <t>】</t>
    </r>
    <phoneticPr fontId="2"/>
  </si>
  <si>
    <r>
      <rPr>
        <sz val="12"/>
        <rFont val="ＭＳ Ｐゴシック"/>
        <family val="3"/>
        <charset val="128"/>
      </rPr>
      <t>　</t>
    </r>
    <r>
      <rPr>
        <sz val="12"/>
        <rFont val="Arial"/>
        <family val="2"/>
      </rPr>
      <t xml:space="preserve">  Remeasurements of defined benefits plan</t>
    </r>
    <phoneticPr fontId="2"/>
  </si>
  <si>
    <t>FY2023</t>
    <phoneticPr fontId="2"/>
  </si>
  <si>
    <t>－</t>
    <phoneticPr fontId="2"/>
  </si>
  <si>
    <t>FY2024</t>
    <phoneticPr fontId="2"/>
  </si>
  <si>
    <t>FY2023</t>
  </si>
  <si>
    <t>*4 *Based on organizational reforms effective as of April 1, 2023, figures for the Aerospace &amp; Transportation Project, the Infrastructure &amp; Healthcare, the Chemicals, the Consumer Industry &amp; Agriculture Business,
      the Retail &amp; Consumer Service, and Other segments have been arrived at through a simple conversion of figures for the previous organizational structure to reflect the new organizational structure.
      Accordingly, it is possible that these figures may differ from those disclosed later.</t>
    <phoneticPr fontId="2"/>
  </si>
  <si>
    <t>Medium-Term Management Plan 2026</t>
    <phoneticPr fontId="2"/>
  </si>
  <si>
    <t>Number of average Preferred shares during the fiscal year (Shares)</t>
  </si>
  <si>
    <t>Number of Preferred shares at the end of the period (Shares)</t>
  </si>
  <si>
    <t xml:space="preserve">FY2023
(IFRS) </t>
    <phoneticPr fontId="2"/>
  </si>
  <si>
    <t xml:space="preserve">FY2022
(IFRS) </t>
    <phoneticPr fontId="2"/>
  </si>
  <si>
    <t xml:space="preserve">FY2021
(IFRS) </t>
    <phoneticPr fontId="2"/>
  </si>
  <si>
    <t xml:space="preserve">FY2020
(IFRS) </t>
    <phoneticPr fontId="2"/>
  </si>
  <si>
    <t xml:space="preserve">FY2019
(IFRS) </t>
    <phoneticPr fontId="2"/>
  </si>
  <si>
    <t xml:space="preserve">FY2018
(IFRS) </t>
    <phoneticPr fontId="2"/>
  </si>
  <si>
    <t xml:space="preserve">FY2017
(IFRS) </t>
    <phoneticPr fontId="2"/>
  </si>
  <si>
    <t xml:space="preserve">FY2016
(IFRS) </t>
    <phoneticPr fontId="2"/>
  </si>
  <si>
    <t>-</t>
    <phoneticPr fontId="2"/>
  </si>
  <si>
    <t>－</t>
  </si>
  <si>
    <t>FY2023
3rd Quarter</t>
  </si>
  <si>
    <t>FY2023
3rd Quarter</t>
    <phoneticPr fontId="2"/>
  </si>
  <si>
    <t>FY2024
3rd Quarter</t>
  </si>
  <si>
    <t>FY2024
3rd Quarter</t>
    <phoneticPr fontId="2"/>
  </si>
  <si>
    <t xml:space="preserve">FY2024 
3rd Quarter
(IFRS)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</si>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</sst>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00_);\(#,##0.00\)"/>
    <numFmt numFmtId="185" formatCode="0.0_);[Red]\(0.0\)"/>
    <numFmt numFmtId="186" formatCode="#,##0.0_);[Red]\(#,##0.0\)"/>
    <numFmt numFmtId="187" formatCode="#,##0.0_ "/>
    <numFmt numFmtId="188" formatCode="0.0_ "/>
    <numFmt numFmtId="189" formatCode="#,##0;&quot;▲ &quot;#,##0"/>
    <numFmt numFmtId="190" formatCode="#,##0\ ;&quot;▲ &quot;#,##0"/>
    <numFmt numFmtId="191" formatCode="0_);\(0\)"/>
    <numFmt numFmtId="192" formatCode="0.0_);\(0.0\)"/>
    <numFmt numFmtId="193" formatCode="0_);[Red]\(0\)"/>
    <numFmt numFmtId="194" formatCode="0.00_);\(0.00\)"/>
    <numFmt numFmtId="195" formatCode="0;&quot;▲ &quot;0"/>
    <numFmt numFmtId="196" formatCode="#,##0\ ;&quot;▲ &quot;#,##0\ "/>
  </numFmts>
  <fonts count="7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12"/>
      <color indexed="8"/>
      <name val="Arial"/>
      <family val="2"/>
    </font>
    <font>
      <sz val="12"/>
      <color indexed="8"/>
      <name val="Arial"/>
      <family val="2"/>
    </font>
    <font>
      <b/>
      <sz val="22"/>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sz val="18"/>
      <name val="Arial"/>
      <family val="2"/>
    </font>
    <font>
      <b/>
      <vertAlign val="superscript"/>
      <sz val="13"/>
      <name val="ＭＳ Ｐゴシック"/>
      <family val="3"/>
      <charset val="128"/>
    </font>
    <font>
      <sz val="10"/>
      <name val="MS UI Gothic"/>
      <family val="3"/>
      <charset val="128"/>
    </font>
    <font>
      <sz val="10.5"/>
      <name val="ＭＳ 明朝"/>
      <family val="1"/>
      <charset val="128"/>
    </font>
    <font>
      <b/>
      <sz val="19"/>
      <name val="Arial"/>
      <family val="2"/>
    </font>
    <font>
      <b/>
      <sz val="19"/>
      <name val="ＭＳ Ｐゴシック"/>
      <family val="3"/>
      <charset val="128"/>
    </font>
    <font>
      <sz val="16"/>
      <name val="Arial"/>
      <family val="2"/>
    </font>
    <font>
      <b/>
      <sz val="16"/>
      <name val="Arial"/>
      <family val="2"/>
    </font>
    <font>
      <b/>
      <sz val="16"/>
      <name val="ＭＳ Ｐゴシック"/>
      <family val="3"/>
      <charset val="128"/>
    </font>
    <font>
      <sz val="16"/>
      <name val="ＭＳ Ｐゴシック"/>
      <family val="3"/>
      <charset val="128"/>
    </font>
    <font>
      <sz val="15"/>
      <name val="Arial"/>
      <family val="2"/>
    </font>
    <font>
      <sz val="11"/>
      <name val="ＭＳ 明朝"/>
      <family val="1"/>
      <charset val="128"/>
    </font>
    <font>
      <sz val="6"/>
      <name val="明朝"/>
      <family val="1"/>
      <charset val="128"/>
    </font>
    <font>
      <sz val="19"/>
      <name val="ＭＳ Ｐゴシック"/>
      <family val="3"/>
      <charset val="128"/>
    </font>
    <font>
      <sz val="11"/>
      <name val="明朝"/>
      <family val="1"/>
      <charset val="128"/>
    </font>
    <font>
      <sz val="11"/>
      <color theme="1"/>
      <name val="ＭＳ Ｐゴシック"/>
      <family val="3"/>
      <charset val="128"/>
      <scheme val="minor"/>
    </font>
    <font>
      <sz val="13"/>
      <color theme="1"/>
      <name val="Arial"/>
      <family val="2"/>
    </font>
    <font>
      <b/>
      <sz val="13"/>
      <color theme="1"/>
      <name val="Arial"/>
      <family val="2"/>
    </font>
    <font>
      <sz val="19"/>
      <name val="Arial"/>
      <family val="3"/>
      <charset val="128"/>
    </font>
    <font>
      <b/>
      <vertAlign val="superscript"/>
      <sz val="16"/>
      <name val="ＭＳ Ｐゴシック"/>
      <family val="3"/>
      <charset val="128"/>
    </font>
    <font>
      <sz val="12"/>
      <name val="Arial"/>
      <family val="3"/>
      <charset val="128"/>
    </font>
    <font>
      <b/>
      <vertAlign val="superscript"/>
      <sz val="13"/>
      <name val="Arial"/>
      <family val="2"/>
    </font>
    <font>
      <sz val="10.5"/>
      <name val="ＭＳ 明朝"/>
      <family val="2"/>
      <charset val="128"/>
    </font>
    <font>
      <sz val="16"/>
      <name val="Arial"/>
      <family val="3"/>
      <charset val="128"/>
    </font>
    <font>
      <b/>
      <vertAlign val="superscript"/>
      <sz val="16"/>
      <name val="Arial"/>
      <family val="2"/>
    </font>
    <font>
      <sz val="11"/>
      <name val="Arial"/>
      <family val="3"/>
      <charset val="128"/>
    </font>
    <font>
      <sz val="14"/>
      <name val="Arial"/>
      <family val="3"/>
      <charset val="128"/>
    </font>
    <font>
      <sz val="13"/>
      <name val="Arial"/>
      <family val="3"/>
      <charset val="128"/>
    </font>
    <font>
      <vertAlign val="superscript"/>
      <sz val="12"/>
      <name val="Arial"/>
      <family val="2"/>
    </font>
    <font>
      <sz val="12"/>
      <name val="Arial"/>
      <family val="2"/>
      <charset val="128"/>
    </font>
    <font>
      <sz val="20"/>
      <name val="Arial "/>
      <family val="2"/>
    </font>
    <font>
      <sz val="20"/>
      <name val="Arial"/>
      <family val="2"/>
      <charset val="128"/>
    </font>
    <font>
      <vertAlign val="superscript"/>
      <sz val="16"/>
      <name val="Arial"/>
      <family val="2"/>
    </font>
    <font>
      <b/>
      <vertAlign val="superscript"/>
      <sz val="20"/>
      <name val="ＭＳ Ｐゴシック"/>
      <family val="3"/>
      <charset val="128"/>
    </font>
    <font>
      <b/>
      <vertAlign val="superscript"/>
      <sz val="20"/>
      <name val="Arial"/>
      <family val="2"/>
    </font>
    <font>
      <vertAlign val="superscript"/>
      <sz val="13"/>
      <name val="Arial"/>
      <family val="2"/>
    </font>
    <font>
      <b/>
      <sz val="20"/>
      <name val="ＭＳ Ｐゴシック"/>
      <family val="3"/>
      <charset val="128"/>
    </font>
    <font>
      <sz val="11"/>
      <name val="ＭＳ Ｐゴシック"/>
      <family val="2"/>
      <charset val="128"/>
    </font>
    <font>
      <sz val="14"/>
      <name val="Meiryo UI"/>
      <family val="3"/>
      <charset val="128"/>
    </font>
    <font>
      <b/>
      <sz val="14"/>
      <name val="Meiryo UI"/>
      <family val="3"/>
      <charset val="128"/>
    </font>
    <font>
      <sz val="12"/>
      <name val="ＭＳ Ｐゴシック"/>
      <family val="2"/>
      <charset val="128"/>
    </font>
    <font>
      <sz val="18"/>
      <name val="Arial"/>
      <family val="2"/>
    </font>
    <font>
      <b/>
      <sz val="13"/>
      <name val="Arial"/>
      <family val="3"/>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6">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bottom/>
      <diagonal/>
    </border>
    <border>
      <left style="hair">
        <color indexed="64"/>
      </left>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double">
        <color indexed="64"/>
      </top>
      <bottom style="double">
        <color indexed="64"/>
      </bottom>
      <diagonal/>
    </border>
  </borders>
  <cellStyleXfs count="15">
    <xf numFmtId="0" fontId="0" fillId="0" borderId="0"/>
    <xf numFmtId="4" fontId="10" fillId="2" borderId="1" applyNumberFormat="0" applyProtection="0">
      <alignment vertical="center"/>
    </xf>
    <xf numFmtId="4" fontId="11" fillId="2" borderId="1" applyNumberFormat="0" applyProtection="0">
      <alignment horizontal="left" vertical="center" indent="1"/>
    </xf>
    <xf numFmtId="4" fontId="11" fillId="3" borderId="0" applyNumberFormat="0" applyProtection="0">
      <alignment horizontal="left" vertical="center" indent="1"/>
    </xf>
    <xf numFmtId="4" fontId="11" fillId="4" borderId="1" applyNumberFormat="0" applyProtection="0">
      <alignment horizontal="right" vertical="center"/>
    </xf>
    <xf numFmtId="4" fontId="10"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50" fillId="0" borderId="0" applyFont="0" applyFill="0" applyBorder="0" applyAlignment="0" applyProtection="0">
      <alignment vertical="center"/>
    </xf>
    <xf numFmtId="6" fontId="1" fillId="0" borderId="0" applyFont="0" applyFill="0" applyBorder="0" applyAlignment="0" applyProtection="0"/>
    <xf numFmtId="0" fontId="37" fillId="0" borderId="0"/>
    <xf numFmtId="0" fontId="1" fillId="0" borderId="0"/>
    <xf numFmtId="0" fontId="50" fillId="0" borderId="0">
      <alignment vertical="center"/>
    </xf>
    <xf numFmtId="0" fontId="46" fillId="0" borderId="0"/>
    <xf numFmtId="9" fontId="1" fillId="0" borderId="0" applyFont="0" applyFill="0" applyBorder="0" applyAlignment="0" applyProtection="0">
      <alignment vertical="center"/>
    </xf>
  </cellStyleXfs>
  <cellXfs count="1738">
    <xf numFmtId="0" fontId="0" fillId="0" borderId="0" xfId="0"/>
    <xf numFmtId="0" fontId="16" fillId="0" borderId="0" xfId="0" applyFont="1" applyFill="1"/>
    <xf numFmtId="0" fontId="16" fillId="0" borderId="0" xfId="0" applyFont="1" applyFill="1" applyBorder="1"/>
    <xf numFmtId="0" fontId="17"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right"/>
    </xf>
    <xf numFmtId="0" fontId="19" fillId="0" borderId="0" xfId="0" applyFont="1" applyFill="1" applyAlignment="1">
      <alignment horizontal="right" vertical="center"/>
    </xf>
    <xf numFmtId="0" fontId="19" fillId="0" borderId="0" xfId="0" applyFont="1" applyFill="1" applyBorder="1"/>
    <xf numFmtId="179" fontId="19" fillId="0" borderId="0" xfId="6" applyNumberFormat="1" applyFont="1" applyFill="1" applyBorder="1" applyAlignment="1">
      <alignment horizontal="right" vertical="center"/>
    </xf>
    <xf numFmtId="0" fontId="19" fillId="0" borderId="0" xfId="0" applyFont="1" applyFill="1"/>
    <xf numFmtId="0" fontId="21" fillId="0" borderId="0" xfId="0" applyFont="1" applyFill="1" applyBorder="1" applyAlignment="1">
      <alignment vertical="center" wrapText="1"/>
    </xf>
    <xf numFmtId="0" fontId="16" fillId="0" borderId="0" xfId="0" applyFont="1" applyFill="1" applyBorder="1" applyAlignment="1">
      <alignment shrinkToFit="1"/>
    </xf>
    <xf numFmtId="0" fontId="16" fillId="0" borderId="0" xfId="0" applyFont="1" applyFill="1" applyBorder="1" applyAlignment="1"/>
    <xf numFmtId="0" fontId="24" fillId="0" borderId="0" xfId="0" applyFont="1" applyFill="1" applyBorder="1"/>
    <xf numFmtId="0" fontId="18" fillId="0" borderId="0" xfId="0" applyFont="1" applyFill="1" applyBorder="1" applyAlignment="1">
      <alignment shrinkToFit="1"/>
    </xf>
    <xf numFmtId="0" fontId="23" fillId="0" borderId="0" xfId="0" applyFont="1" applyFill="1" applyBorder="1"/>
    <xf numFmtId="0" fontId="23" fillId="0" borderId="0" xfId="0" applyFont="1" applyFill="1"/>
    <xf numFmtId="0" fontId="24" fillId="0" borderId="0" xfId="0" applyFont="1" applyFill="1" applyBorder="1" applyAlignment="1">
      <alignment shrinkToFit="1"/>
    </xf>
    <xf numFmtId="49" fontId="23" fillId="0" borderId="0" xfId="0" applyNumberFormat="1" applyFont="1" applyFill="1" applyAlignment="1">
      <alignment horizontal="right"/>
    </xf>
    <xf numFmtId="0" fontId="26" fillId="0" borderId="0" xfId="0" applyFont="1" applyFill="1"/>
    <xf numFmtId="0" fontId="26" fillId="0" borderId="0" xfId="0" applyFont="1" applyFill="1" applyBorder="1"/>
    <xf numFmtId="0" fontId="28" fillId="0" borderId="0" xfId="0" applyNumberFormat="1" applyFont="1" applyFill="1" applyBorder="1" applyAlignment="1">
      <alignment vertical="center"/>
    </xf>
    <xf numFmtId="0" fontId="18" fillId="0" borderId="0" xfId="0" applyFont="1" applyFill="1"/>
    <xf numFmtId="0" fontId="30" fillId="0" borderId="0" xfId="0" applyFont="1" applyFill="1" applyBorder="1" applyAlignment="1">
      <alignment horizontal="left"/>
    </xf>
    <xf numFmtId="0" fontId="24" fillId="0" borderId="0" xfId="0" applyFont="1" applyFill="1" applyAlignment="1">
      <alignment vertical="center" shrinkToFit="1"/>
    </xf>
    <xf numFmtId="0" fontId="18" fillId="0" borderId="0" xfId="0" applyNumberFormat="1" applyFont="1" applyFill="1" applyAlignment="1">
      <alignment vertical="center"/>
    </xf>
    <xf numFmtId="0" fontId="18" fillId="0" borderId="0" xfId="0" applyNumberFormat="1" applyFont="1" applyFill="1" applyBorder="1" applyAlignment="1">
      <alignment vertical="center"/>
    </xf>
    <xf numFmtId="0" fontId="24" fillId="0" borderId="0" xfId="0" applyFont="1" applyFill="1" applyBorder="1" applyAlignment="1">
      <alignment horizontal="left"/>
    </xf>
    <xf numFmtId="0" fontId="18" fillId="0" borderId="0" xfId="0" applyNumberFormat="1" applyFont="1" applyFill="1" applyAlignment="1">
      <alignment horizontal="right" vertical="center"/>
    </xf>
    <xf numFmtId="0" fontId="23" fillId="0" borderId="0" xfId="0" applyFont="1" applyFill="1" applyBorder="1" applyAlignment="1"/>
    <xf numFmtId="0" fontId="26" fillId="0" borderId="2" xfId="0" applyFont="1" applyFill="1" applyBorder="1" applyAlignment="1">
      <alignment wrapText="1"/>
    </xf>
    <xf numFmtId="0" fontId="24" fillId="0" borderId="0" xfId="0" applyNumberFormat="1" applyFont="1" applyFill="1" applyAlignment="1">
      <alignment vertical="center"/>
    </xf>
    <xf numFmtId="0" fontId="29" fillId="0" borderId="0" xfId="0" applyNumberFormat="1" applyFont="1" applyFill="1" applyBorder="1" applyAlignment="1"/>
    <xf numFmtId="0" fontId="33" fillId="0" borderId="3" xfId="0" applyNumberFormat="1" applyFont="1" applyFill="1" applyBorder="1" applyAlignment="1"/>
    <xf numFmtId="0" fontId="34" fillId="0" borderId="0" xfId="0" applyNumberFormat="1" applyFont="1" applyFill="1" applyAlignment="1">
      <alignment vertical="center"/>
    </xf>
    <xf numFmtId="179" fontId="18" fillId="0" borderId="0" xfId="0" applyNumberFormat="1" applyFont="1" applyFill="1" applyAlignment="1">
      <alignment vertical="center"/>
    </xf>
    <xf numFmtId="0" fontId="31" fillId="0" borderId="0" xfId="0" applyFont="1" applyFill="1" applyAlignment="1">
      <alignment horizontal="left" vertical="center"/>
    </xf>
    <xf numFmtId="0" fontId="24" fillId="0" borderId="0" xfId="0" applyFont="1" applyFill="1" applyAlignment="1">
      <alignment vertical="center"/>
    </xf>
    <xf numFmtId="49" fontId="18" fillId="0" borderId="9" xfId="0" applyNumberFormat="1" applyFont="1" applyFill="1" applyBorder="1" applyAlignment="1">
      <alignment horizontal="right" vertical="center" shrinkToFit="1"/>
    </xf>
    <xf numFmtId="0" fontId="18" fillId="0" borderId="10" xfId="0" applyFont="1" applyFill="1" applyBorder="1" applyAlignment="1"/>
    <xf numFmtId="0" fontId="18" fillId="0" borderId="11" xfId="0" applyFont="1" applyFill="1" applyBorder="1" applyAlignment="1"/>
    <xf numFmtId="0" fontId="24" fillId="0" borderId="11" xfId="0" applyFont="1" applyFill="1" applyBorder="1" applyAlignment="1"/>
    <xf numFmtId="176" fontId="20" fillId="0" borderId="4" xfId="6" applyNumberFormat="1" applyFont="1" applyFill="1" applyBorder="1" applyAlignment="1">
      <alignment vertical="center"/>
    </xf>
    <xf numFmtId="0" fontId="19" fillId="0" borderId="12" xfId="0" applyFont="1" applyFill="1" applyBorder="1" applyAlignment="1">
      <alignment horizontal="right" shrinkToFit="1"/>
    </xf>
    <xf numFmtId="0" fontId="19" fillId="0" borderId="5" xfId="0" applyFont="1" applyFill="1" applyBorder="1" applyAlignment="1">
      <alignment horizontal="right" vertical="center" shrinkToFit="1"/>
    </xf>
    <xf numFmtId="0" fontId="24" fillId="0" borderId="0" xfId="0" applyFont="1" applyFill="1"/>
    <xf numFmtId="0" fontId="26" fillId="0" borderId="13" xfId="0" applyFont="1" applyFill="1" applyBorder="1" applyAlignment="1">
      <alignment wrapText="1"/>
    </xf>
    <xf numFmtId="0" fontId="23" fillId="0" borderId="2" xfId="0" applyFont="1" applyFill="1" applyBorder="1" applyAlignment="1">
      <alignment wrapText="1"/>
    </xf>
    <xf numFmtId="0" fontId="15" fillId="0" borderId="0" xfId="0" applyFont="1" applyFill="1" applyBorder="1" applyAlignment="1">
      <alignment vertical="center"/>
    </xf>
    <xf numFmtId="178" fontId="25" fillId="0" borderId="9" xfId="0" applyNumberFormat="1" applyFont="1" applyFill="1" applyBorder="1" applyAlignment="1">
      <alignment wrapText="1"/>
    </xf>
    <xf numFmtId="178" fontId="23" fillId="0" borderId="10" xfId="0" applyNumberFormat="1" applyFont="1" applyFill="1" applyBorder="1" applyAlignment="1">
      <alignment horizontal="left" wrapText="1"/>
    </xf>
    <xf numFmtId="178" fontId="25" fillId="0" borderId="9" xfId="0" applyNumberFormat="1" applyFont="1" applyFill="1" applyBorder="1" applyAlignment="1">
      <alignment horizontal="left" shrinkToFit="1"/>
    </xf>
    <xf numFmtId="178" fontId="25" fillId="0" borderId="10" xfId="0" applyNumberFormat="1" applyFont="1" applyFill="1" applyBorder="1" applyAlignment="1">
      <alignment wrapText="1"/>
    </xf>
    <xf numFmtId="178" fontId="23" fillId="0" borderId="14" xfId="0" applyNumberFormat="1" applyFont="1" applyFill="1" applyBorder="1" applyAlignment="1">
      <alignment wrapText="1"/>
    </xf>
    <xf numFmtId="0" fontId="25" fillId="0" borderId="10" xfId="0" applyFont="1" applyFill="1" applyBorder="1"/>
    <xf numFmtId="0" fontId="25" fillId="0" borderId="9" xfId="0" applyFont="1" applyFill="1" applyBorder="1"/>
    <xf numFmtId="0" fontId="25" fillId="0" borderId="15" xfId="0" applyFont="1" applyFill="1" applyBorder="1"/>
    <xf numFmtId="0" fontId="25" fillId="0" borderId="16" xfId="0" applyFont="1" applyFill="1" applyBorder="1"/>
    <xf numFmtId="0" fontId="24" fillId="0" borderId="10" xfId="0" applyFont="1" applyFill="1" applyBorder="1" applyAlignment="1"/>
    <xf numFmtId="0" fontId="23" fillId="0" borderId="17" xfId="0" applyFont="1" applyFill="1" applyBorder="1"/>
    <xf numFmtId="0" fontId="23" fillId="0" borderId="18" xfId="0" applyFont="1" applyFill="1" applyBorder="1"/>
    <xf numFmtId="0" fontId="23" fillId="0" borderId="19" xfId="0" applyFont="1" applyFill="1" applyBorder="1"/>
    <xf numFmtId="0" fontId="23" fillId="0" borderId="18" xfId="0" applyFont="1" applyFill="1" applyBorder="1" applyAlignment="1">
      <alignment wrapText="1"/>
    </xf>
    <xf numFmtId="0" fontId="18" fillId="0" borderId="9" xfId="0" applyFont="1" applyFill="1" applyBorder="1" applyAlignment="1"/>
    <xf numFmtId="0" fontId="24" fillId="0" borderId="20" xfId="0" applyFont="1" applyFill="1" applyBorder="1" applyAlignment="1"/>
    <xf numFmtId="0" fontId="21" fillId="0" borderId="12"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1" fillId="0" borderId="12" xfId="0" applyFont="1" applyFill="1" applyBorder="1" applyAlignment="1">
      <alignment vertical="center" wrapText="1"/>
    </xf>
    <xf numFmtId="0" fontId="21" fillId="0" borderId="21" xfId="0" applyFont="1" applyFill="1" applyBorder="1" applyAlignment="1">
      <alignment vertical="center" wrapText="1"/>
    </xf>
    <xf numFmtId="179" fontId="16" fillId="0" borderId="0" xfId="0" applyNumberFormat="1" applyFont="1" applyFill="1"/>
    <xf numFmtId="179" fontId="16" fillId="0" borderId="0" xfId="0" applyNumberFormat="1" applyFont="1" applyFill="1" applyBorder="1"/>
    <xf numFmtId="179" fontId="27" fillId="0" borderId="24" xfId="6" applyNumberFormat="1" applyFont="1" applyFill="1" applyBorder="1" applyAlignment="1">
      <alignment horizontal="right" shrinkToFit="1"/>
    </xf>
    <xf numFmtId="179" fontId="27" fillId="0" borderId="25" xfId="6" applyNumberFormat="1" applyFont="1" applyFill="1" applyBorder="1" applyAlignment="1">
      <alignment horizontal="right" shrinkToFit="1"/>
    </xf>
    <xf numFmtId="179" fontId="27" fillId="0" borderId="26" xfId="6" applyNumberFormat="1" applyFont="1" applyFill="1" applyBorder="1" applyAlignment="1">
      <alignment horizontal="right"/>
    </xf>
    <xf numFmtId="179" fontId="27" fillId="0" borderId="14" xfId="6" applyNumberFormat="1" applyFont="1" applyFill="1" applyBorder="1" applyAlignment="1">
      <alignment horizontal="right" shrinkToFit="1"/>
    </xf>
    <xf numFmtId="179" fontId="27" fillId="0" borderId="26" xfId="6" applyNumberFormat="1" applyFont="1" applyFill="1" applyBorder="1" applyAlignment="1">
      <alignment horizontal="right" shrinkToFit="1"/>
    </xf>
    <xf numFmtId="179" fontId="27" fillId="0" borderId="27" xfId="6" applyNumberFormat="1" applyFont="1" applyFill="1" applyBorder="1" applyAlignment="1">
      <alignment horizontal="right" shrinkToFit="1"/>
    </xf>
    <xf numFmtId="179" fontId="27" fillId="0" borderId="28" xfId="6" applyNumberFormat="1" applyFont="1" applyFill="1" applyBorder="1" applyAlignment="1">
      <alignment horizontal="right" shrinkToFit="1"/>
    </xf>
    <xf numFmtId="179" fontId="18" fillId="0" borderId="0" xfId="0" applyNumberFormat="1" applyFont="1" applyFill="1" applyBorder="1"/>
    <xf numFmtId="179" fontId="18" fillId="0" borderId="0" xfId="6" applyNumberFormat="1" applyFont="1" applyFill="1" applyBorder="1" applyAlignment="1">
      <alignment horizontal="right"/>
    </xf>
    <xf numFmtId="179" fontId="16" fillId="0" borderId="0" xfId="6" applyNumberFormat="1" applyFont="1" applyFill="1" applyBorder="1"/>
    <xf numFmtId="179" fontId="16" fillId="0" borderId="0" xfId="6" applyNumberFormat="1" applyFont="1" applyFill="1" applyBorder="1" applyAlignment="1">
      <alignment horizontal="right"/>
    </xf>
    <xf numFmtId="179" fontId="24" fillId="0" borderId="29" xfId="6" applyNumberFormat="1" applyFont="1" applyFill="1" applyBorder="1"/>
    <xf numFmtId="179" fontId="18" fillId="0" borderId="26" xfId="6" applyNumberFormat="1" applyFont="1" applyFill="1" applyBorder="1" applyAlignment="1">
      <alignment horizontal="right"/>
    </xf>
    <xf numFmtId="179" fontId="24" fillId="0" borderId="30" xfId="6" applyNumberFormat="1" applyFont="1" applyFill="1" applyBorder="1" applyAlignment="1">
      <alignment horizontal="right"/>
    </xf>
    <xf numFmtId="179" fontId="24" fillId="0" borderId="31" xfId="6" applyNumberFormat="1" applyFont="1" applyFill="1" applyBorder="1" applyAlignment="1">
      <alignment horizontal="right"/>
    </xf>
    <xf numFmtId="179" fontId="27" fillId="0" borderId="25" xfId="6" applyNumberFormat="1" applyFont="1" applyFill="1" applyBorder="1" applyAlignment="1">
      <alignment horizontal="right"/>
    </xf>
    <xf numFmtId="179" fontId="27" fillId="0" borderId="32" xfId="6" applyNumberFormat="1" applyFont="1" applyFill="1" applyBorder="1" applyAlignment="1">
      <alignment horizontal="right"/>
    </xf>
    <xf numFmtId="179" fontId="18" fillId="0" borderId="31" xfId="6" applyNumberFormat="1" applyFont="1" applyFill="1" applyBorder="1" applyAlignment="1">
      <alignment horizontal="right"/>
    </xf>
    <xf numFmtId="179" fontId="24" fillId="0" borderId="33" xfId="6" applyNumberFormat="1" applyFont="1" applyFill="1" applyBorder="1" applyAlignment="1">
      <alignment horizontal="right"/>
    </xf>
    <xf numFmtId="179" fontId="24" fillId="0" borderId="29" xfId="6" applyNumberFormat="1" applyFont="1" applyFill="1" applyBorder="1" applyAlignment="1">
      <alignment horizontal="right"/>
    </xf>
    <xf numFmtId="179" fontId="18" fillId="0" borderId="30" xfId="6" applyNumberFormat="1" applyFont="1" applyFill="1" applyBorder="1" applyAlignment="1">
      <alignment horizontal="right"/>
    </xf>
    <xf numFmtId="179" fontId="18" fillId="0" borderId="29" xfId="6" applyNumberFormat="1" applyFont="1" applyFill="1" applyBorder="1" applyAlignment="1">
      <alignment horizontal="right"/>
    </xf>
    <xf numFmtId="179" fontId="24" fillId="0" borderId="34" xfId="6" applyNumberFormat="1" applyFont="1" applyFill="1" applyBorder="1" applyAlignment="1">
      <alignment horizontal="right"/>
    </xf>
    <xf numFmtId="179" fontId="19" fillId="0" borderId="0" xfId="6" applyNumberFormat="1" applyFont="1" applyFill="1" applyBorder="1" applyAlignment="1">
      <alignment horizontal="right"/>
    </xf>
    <xf numFmtId="179" fontId="23" fillId="0" borderId="0" xfId="6" applyNumberFormat="1" applyFont="1" applyFill="1" applyBorder="1" applyAlignment="1"/>
    <xf numFmtId="179" fontId="27" fillId="0" borderId="45" xfId="6" applyNumberFormat="1" applyFont="1" applyFill="1" applyBorder="1" applyAlignment="1">
      <alignment horizontal="right" shrinkToFit="1"/>
    </xf>
    <xf numFmtId="178" fontId="23" fillId="0" borderId="10" xfId="0" applyNumberFormat="1" applyFont="1" applyFill="1" applyBorder="1" applyAlignment="1">
      <alignment shrinkToFit="1"/>
    </xf>
    <xf numFmtId="0" fontId="18" fillId="0" borderId="10" xfId="0" applyFont="1" applyFill="1" applyBorder="1" applyAlignment="1">
      <alignment horizontal="left" vertical="center" shrinkToFit="1"/>
    </xf>
    <xf numFmtId="178" fontId="27" fillId="0" borderId="14" xfId="6" applyNumberFormat="1" applyFont="1" applyFill="1" applyBorder="1" applyAlignment="1">
      <alignment horizontal="right" shrinkToFit="1"/>
    </xf>
    <xf numFmtId="178" fontId="27" fillId="0" borderId="45" xfId="6" applyNumberFormat="1" applyFont="1" applyFill="1" applyBorder="1" applyAlignment="1">
      <alignment horizontal="right" shrinkToFit="1"/>
    </xf>
    <xf numFmtId="178" fontId="27" fillId="0" borderId="26" xfId="6" applyNumberFormat="1" applyFont="1" applyFill="1" applyBorder="1" applyAlignment="1">
      <alignment horizontal="right" shrinkToFit="1"/>
    </xf>
    <xf numFmtId="178" fontId="27" fillId="0" borderId="27" xfId="6" applyNumberFormat="1" applyFont="1" applyFill="1" applyBorder="1" applyAlignment="1">
      <alignment horizontal="right" shrinkToFit="1"/>
    </xf>
    <xf numFmtId="178" fontId="27" fillId="0" borderId="47" xfId="6" applyNumberFormat="1" applyFont="1" applyFill="1" applyBorder="1" applyAlignment="1">
      <alignment horizontal="right" shrinkToFit="1"/>
    </xf>
    <xf numFmtId="178" fontId="27" fillId="0" borderId="48" xfId="6" applyNumberFormat="1" applyFont="1" applyFill="1" applyBorder="1" applyAlignment="1">
      <alignment horizontal="right" shrinkToFit="1"/>
    </xf>
    <xf numFmtId="178" fontId="27" fillId="0" borderId="32" xfId="6" applyNumberFormat="1" applyFont="1" applyFill="1" applyBorder="1" applyAlignment="1">
      <alignment horizontal="right" shrinkToFit="1"/>
    </xf>
    <xf numFmtId="178" fontId="27" fillId="0" borderId="49" xfId="6" applyNumberFormat="1" applyFont="1" applyFill="1" applyBorder="1" applyAlignment="1">
      <alignment horizontal="right" shrinkToFit="1"/>
    </xf>
    <xf numFmtId="184" fontId="27" fillId="0" borderId="14" xfId="6" applyNumberFormat="1" applyFont="1" applyFill="1" applyBorder="1" applyAlignment="1">
      <alignment horizontal="right" shrinkToFit="1"/>
    </xf>
    <xf numFmtId="184" fontId="27" fillId="0" borderId="26" xfId="6" applyNumberFormat="1" applyFont="1" applyFill="1" applyBorder="1" applyAlignment="1">
      <alignment horizontal="right" shrinkToFit="1"/>
    </xf>
    <xf numFmtId="184" fontId="27" fillId="0" borderId="27" xfId="6" applyNumberFormat="1" applyFont="1" applyFill="1" applyBorder="1" applyAlignment="1">
      <alignment horizontal="right" shrinkToFit="1"/>
    </xf>
    <xf numFmtId="184" fontId="27" fillId="0" borderId="47" xfId="6" applyNumberFormat="1" applyFont="1" applyFill="1" applyBorder="1" applyAlignment="1">
      <alignment horizontal="right" shrinkToFit="1"/>
    </xf>
    <xf numFmtId="184" fontId="27" fillId="0" borderId="32" xfId="6" applyNumberFormat="1" applyFont="1" applyFill="1" applyBorder="1" applyAlignment="1">
      <alignment horizontal="right" shrinkToFit="1"/>
    </xf>
    <xf numFmtId="184" fontId="27" fillId="0" borderId="49" xfId="6" applyNumberFormat="1" applyFont="1" applyFill="1" applyBorder="1" applyAlignment="1">
      <alignment horizontal="right" shrinkToFit="1"/>
    </xf>
    <xf numFmtId="181" fontId="27" fillId="0" borderId="26" xfId="6" applyNumberFormat="1" applyFont="1" applyFill="1" applyBorder="1" applyAlignment="1">
      <alignment horizontal="right"/>
    </xf>
    <xf numFmtId="0" fontId="27" fillId="0" borderId="0" xfId="0" applyFont="1" applyFill="1" applyBorder="1" applyAlignment="1">
      <alignment horizontal="left"/>
    </xf>
    <xf numFmtId="178" fontId="19" fillId="0" borderId="29" xfId="6" applyNumberFormat="1" applyFont="1" applyFill="1" applyBorder="1" applyAlignment="1">
      <alignment horizontal="right" vertical="center"/>
    </xf>
    <xf numFmtId="178" fontId="19" fillId="0" borderId="46" xfId="6" applyNumberFormat="1" applyFont="1" applyFill="1" applyBorder="1" applyAlignment="1">
      <alignment horizontal="right" vertical="center"/>
    </xf>
    <xf numFmtId="178" fontId="19" fillId="0" borderId="26" xfId="6" applyNumberFormat="1" applyFont="1" applyFill="1" applyBorder="1" applyAlignment="1">
      <alignment horizontal="right" vertical="center"/>
    </xf>
    <xf numFmtId="178" fontId="19" fillId="0" borderId="27" xfId="6" applyNumberFormat="1" applyFont="1" applyFill="1" applyBorder="1" applyAlignment="1">
      <alignment horizontal="right" vertical="center"/>
    </xf>
    <xf numFmtId="178" fontId="19" fillId="0" borderId="10" xfId="6" applyNumberFormat="1" applyFont="1" applyFill="1" applyBorder="1" applyAlignment="1">
      <alignment horizontal="right" vertical="center"/>
    </xf>
    <xf numFmtId="178" fontId="19" fillId="0" borderId="31" xfId="6" applyNumberFormat="1" applyFont="1" applyFill="1" applyBorder="1" applyAlignment="1">
      <alignment horizontal="right" vertical="center"/>
    </xf>
    <xf numFmtId="178" fontId="19" fillId="0" borderId="50" xfId="6" applyNumberFormat="1" applyFont="1" applyFill="1" applyBorder="1" applyAlignment="1">
      <alignment horizontal="right" vertical="center"/>
    </xf>
    <xf numFmtId="178" fontId="19" fillId="0" borderId="34" xfId="6" applyNumberFormat="1" applyFont="1" applyFill="1" applyBorder="1" applyAlignment="1">
      <alignment horizontal="right" vertical="center"/>
    </xf>
    <xf numFmtId="178" fontId="19" fillId="0" borderId="51" xfId="6" applyNumberFormat="1" applyFont="1" applyFill="1" applyBorder="1" applyAlignment="1">
      <alignment horizontal="right" vertical="center"/>
    </xf>
    <xf numFmtId="176" fontId="16" fillId="0" borderId="0" xfId="6" applyNumberFormat="1" applyFont="1" applyFill="1" applyBorder="1" applyAlignment="1">
      <alignment horizontal="right"/>
    </xf>
    <xf numFmtId="176" fontId="16" fillId="0" borderId="0" xfId="6" applyNumberFormat="1" applyFont="1" applyFill="1" applyBorder="1"/>
    <xf numFmtId="176" fontId="19" fillId="0" borderId="0" xfId="6" applyNumberFormat="1" applyFont="1" applyFill="1" applyBorder="1" applyAlignment="1">
      <alignment horizontal="right"/>
    </xf>
    <xf numFmtId="181" fontId="27" fillId="0" borderId="14" xfId="6" applyNumberFormat="1" applyFont="1" applyFill="1" applyBorder="1" applyAlignment="1">
      <alignment horizontal="right" shrinkToFit="1"/>
    </xf>
    <xf numFmtId="178" fontId="19" fillId="0" borderId="53" xfId="6" applyNumberFormat="1" applyFont="1" applyFill="1" applyBorder="1" applyAlignment="1">
      <alignment horizontal="right" vertical="center"/>
    </xf>
    <xf numFmtId="178" fontId="19" fillId="0" borderId="45" xfId="6" applyNumberFormat="1" applyFont="1" applyFill="1" applyBorder="1" applyAlignment="1">
      <alignment horizontal="right" vertical="center"/>
    </xf>
    <xf numFmtId="178" fontId="19" fillId="0" borderId="40" xfId="6" applyNumberFormat="1" applyFont="1" applyFill="1" applyBorder="1" applyAlignment="1">
      <alignment horizontal="right" vertical="center"/>
    </xf>
    <xf numFmtId="178" fontId="19" fillId="0" borderId="42" xfId="6" applyNumberFormat="1" applyFont="1" applyFill="1" applyBorder="1" applyAlignment="1">
      <alignment horizontal="right" vertical="center"/>
    </xf>
    <xf numFmtId="181" fontId="27" fillId="0" borderId="26" xfId="6" applyNumberFormat="1" applyFont="1" applyFill="1" applyBorder="1" applyAlignment="1">
      <alignment horizontal="right" shrinkToFit="1"/>
    </xf>
    <xf numFmtId="181" fontId="27" fillId="0" borderId="27" xfId="6" applyNumberFormat="1" applyFont="1" applyFill="1" applyBorder="1" applyAlignment="1">
      <alignment horizontal="right" shrinkToFit="1"/>
    </xf>
    <xf numFmtId="178" fontId="19" fillId="0" borderId="0" xfId="6" applyNumberFormat="1" applyFont="1" applyFill="1" applyBorder="1" applyAlignment="1">
      <alignment horizontal="right" vertical="center"/>
    </xf>
    <xf numFmtId="178" fontId="19" fillId="0" borderId="54" xfId="6" applyNumberFormat="1" applyFont="1" applyFill="1" applyBorder="1" applyAlignment="1">
      <alignment horizontal="right" vertical="center"/>
    </xf>
    <xf numFmtId="178" fontId="19" fillId="0" borderId="55" xfId="6" applyNumberFormat="1" applyFont="1" applyFill="1" applyBorder="1" applyAlignment="1">
      <alignment horizontal="right" vertical="center"/>
    </xf>
    <xf numFmtId="178" fontId="19" fillId="0" borderId="56" xfId="6" applyNumberFormat="1" applyFont="1" applyFill="1" applyBorder="1" applyAlignment="1">
      <alignment horizontal="right" vertical="center"/>
    </xf>
    <xf numFmtId="178" fontId="19" fillId="0" borderId="57" xfId="6" applyNumberFormat="1" applyFont="1" applyFill="1" applyBorder="1" applyAlignment="1">
      <alignment horizontal="right" vertical="center"/>
    </xf>
    <xf numFmtId="179" fontId="27" fillId="0" borderId="0" xfId="6" applyNumberFormat="1" applyFont="1" applyFill="1" applyBorder="1" applyAlignment="1">
      <alignment horizontal="right"/>
    </xf>
    <xf numFmtId="49" fontId="18" fillId="0" borderId="36" xfId="0" applyNumberFormat="1" applyFont="1" applyFill="1" applyBorder="1" applyAlignment="1">
      <alignment horizontal="center" vertical="center" wrapText="1" shrinkToFit="1"/>
    </xf>
    <xf numFmtId="182" fontId="27" fillId="0" borderId="14" xfId="6" applyNumberFormat="1" applyFont="1" applyFill="1" applyBorder="1" applyAlignment="1">
      <alignment horizontal="right" shrinkToFit="1"/>
    </xf>
    <xf numFmtId="182" fontId="27" fillId="0" borderId="47" xfId="6" applyNumberFormat="1" applyFont="1" applyFill="1" applyBorder="1" applyAlignment="1">
      <alignment horizontal="right" shrinkToFit="1"/>
    </xf>
    <xf numFmtId="181" fontId="27" fillId="0" borderId="24" xfId="6" applyNumberFormat="1" applyFont="1" applyFill="1" applyBorder="1" applyAlignment="1">
      <alignment horizontal="right" shrinkToFit="1"/>
    </xf>
    <xf numFmtId="183" fontId="27" fillId="0" borderId="14" xfId="6" applyNumberFormat="1" applyFont="1" applyFill="1" applyBorder="1" applyAlignment="1">
      <alignment horizontal="right" shrinkToFit="1"/>
    </xf>
    <xf numFmtId="183" fontId="27" fillId="0" borderId="47" xfId="6" applyNumberFormat="1" applyFont="1" applyFill="1" applyBorder="1" applyAlignment="1">
      <alignment horizontal="right" shrinkToFit="1"/>
    </xf>
    <xf numFmtId="181" fontId="27" fillId="0" borderId="25" xfId="6" applyNumberFormat="1" applyFont="1" applyFill="1" applyBorder="1" applyAlignment="1">
      <alignment horizontal="right" shrinkToFit="1"/>
    </xf>
    <xf numFmtId="179" fontId="24" fillId="0" borderId="53" xfId="6" applyNumberFormat="1" applyFont="1" applyFill="1" applyBorder="1" applyAlignment="1">
      <alignment horizontal="right" shrinkToFit="1"/>
    </xf>
    <xf numFmtId="181" fontId="27" fillId="0" borderId="0" xfId="6" applyNumberFormat="1" applyFont="1" applyFill="1" applyBorder="1" applyAlignment="1">
      <alignment horizontal="right" shrinkToFit="1"/>
    </xf>
    <xf numFmtId="181" fontId="27" fillId="0" borderId="28" xfId="6" applyNumberFormat="1" applyFont="1" applyFill="1" applyBorder="1" applyAlignment="1">
      <alignment horizontal="right" shrinkToFit="1"/>
    </xf>
    <xf numFmtId="49" fontId="18" fillId="0" borderId="0" xfId="0" applyNumberFormat="1" applyFont="1" applyFill="1" applyAlignment="1">
      <alignment horizontal="right" vertical="center"/>
    </xf>
    <xf numFmtId="49" fontId="18" fillId="0" borderId="30" xfId="0" applyNumberFormat="1" applyFont="1" applyFill="1" applyBorder="1" applyAlignment="1">
      <alignment horizontal="center" vertical="center" wrapText="1" shrinkToFit="1"/>
    </xf>
    <xf numFmtId="178" fontId="19" fillId="0" borderId="18" xfId="6" applyNumberFormat="1" applyFont="1" applyFill="1" applyBorder="1" applyAlignment="1">
      <alignment horizontal="right" vertical="center"/>
    </xf>
    <xf numFmtId="178" fontId="19" fillId="0" borderId="58" xfId="6" applyNumberFormat="1" applyFont="1" applyFill="1" applyBorder="1" applyAlignment="1">
      <alignment horizontal="right" vertical="center"/>
    </xf>
    <xf numFmtId="178" fontId="19" fillId="0" borderId="59" xfId="6" applyNumberFormat="1" applyFont="1" applyFill="1" applyBorder="1" applyAlignment="1">
      <alignment horizontal="right" vertical="center"/>
    </xf>
    <xf numFmtId="178" fontId="19" fillId="0" borderId="13" xfId="6" applyNumberFormat="1" applyFont="1" applyFill="1" applyBorder="1" applyAlignment="1">
      <alignment horizontal="right" vertical="center"/>
    </xf>
    <xf numFmtId="183" fontId="27" fillId="0" borderId="26" xfId="6" applyNumberFormat="1" applyFont="1" applyFill="1" applyBorder="1" applyAlignment="1">
      <alignment horizontal="right" shrinkToFit="1"/>
    </xf>
    <xf numFmtId="183" fontId="27" fillId="0" borderId="32" xfId="6" applyNumberFormat="1" applyFont="1" applyFill="1" applyBorder="1" applyAlignment="1">
      <alignment horizontal="right" shrinkToFit="1"/>
    </xf>
    <xf numFmtId="182" fontId="27" fillId="0" borderId="27" xfId="6" applyNumberFormat="1" applyFont="1" applyFill="1" applyBorder="1" applyAlignment="1">
      <alignment horizontal="right" shrinkToFit="1"/>
    </xf>
    <xf numFmtId="182" fontId="27" fillId="0" borderId="49" xfId="6" applyNumberFormat="1" applyFont="1" applyFill="1" applyBorder="1" applyAlignment="1">
      <alignment horizontal="right" shrinkToFit="1"/>
    </xf>
    <xf numFmtId="178" fontId="27" fillId="0" borderId="37" xfId="6" applyNumberFormat="1" applyFont="1" applyFill="1" applyBorder="1" applyAlignment="1">
      <alignment horizontal="right" shrinkToFit="1"/>
    </xf>
    <xf numFmtId="182" fontId="27" fillId="0" borderId="26" xfId="6" applyNumberFormat="1" applyFont="1" applyFill="1" applyBorder="1" applyAlignment="1">
      <alignment horizontal="right" shrinkToFit="1"/>
    </xf>
    <xf numFmtId="182" fontId="27" fillId="0" borderId="32" xfId="6" applyNumberFormat="1" applyFont="1" applyFill="1" applyBorder="1" applyAlignment="1">
      <alignment horizontal="right" shrinkToFit="1"/>
    </xf>
    <xf numFmtId="179" fontId="27" fillId="0" borderId="45" xfId="6" applyNumberFormat="1" applyFont="1" applyFill="1" applyBorder="1" applyAlignment="1">
      <alignment horizontal="right"/>
    </xf>
    <xf numFmtId="181" fontId="27" fillId="0" borderId="45" xfId="6" applyNumberFormat="1" applyFont="1" applyFill="1" applyBorder="1" applyAlignment="1">
      <alignment horizontal="right" shrinkToFit="1"/>
    </xf>
    <xf numFmtId="183" fontId="27" fillId="0" borderId="48" xfId="6" applyNumberFormat="1" applyFont="1" applyFill="1" applyBorder="1" applyAlignment="1">
      <alignment horizontal="right" shrinkToFit="1"/>
    </xf>
    <xf numFmtId="179" fontId="27" fillId="0" borderId="60" xfId="6" applyNumberFormat="1" applyFont="1" applyFill="1" applyBorder="1" applyAlignment="1">
      <alignment horizontal="right"/>
    </xf>
    <xf numFmtId="179" fontId="18" fillId="0" borderId="60" xfId="6" applyNumberFormat="1" applyFont="1" applyFill="1" applyBorder="1" applyAlignment="1">
      <alignment horizontal="right"/>
    </xf>
    <xf numFmtId="179" fontId="18" fillId="0" borderId="45" xfId="6" applyNumberFormat="1" applyFont="1" applyFill="1" applyBorder="1" applyAlignment="1">
      <alignment horizontal="right"/>
    </xf>
    <xf numFmtId="179" fontId="18" fillId="0" borderId="48" xfId="6" applyNumberFormat="1" applyFont="1" applyFill="1" applyBorder="1" applyAlignment="1">
      <alignment horizontal="right"/>
    </xf>
    <xf numFmtId="179" fontId="24" fillId="0" borderId="36" xfId="6" applyNumberFormat="1" applyFont="1" applyFill="1" applyBorder="1" applyAlignment="1">
      <alignment horizontal="right"/>
    </xf>
    <xf numFmtId="179" fontId="24" fillId="0" borderId="40" xfId="6" applyNumberFormat="1" applyFont="1" applyFill="1" applyBorder="1" applyAlignment="1">
      <alignment horizontal="right"/>
    </xf>
    <xf numFmtId="179" fontId="27" fillId="0" borderId="48" xfId="6" applyNumberFormat="1" applyFont="1" applyFill="1" applyBorder="1" applyAlignment="1">
      <alignment horizontal="right"/>
    </xf>
    <xf numFmtId="179" fontId="18" fillId="0" borderId="40" xfId="6" applyNumberFormat="1" applyFont="1" applyFill="1" applyBorder="1" applyAlignment="1">
      <alignment horizontal="right"/>
    </xf>
    <xf numFmtId="179" fontId="24" fillId="0" borderId="61" xfId="6" applyNumberFormat="1" applyFont="1" applyFill="1" applyBorder="1" applyAlignment="1">
      <alignment horizontal="right"/>
    </xf>
    <xf numFmtId="179" fontId="18" fillId="0" borderId="62" xfId="6" applyNumberFormat="1" applyFont="1" applyFill="1" applyBorder="1" applyAlignment="1">
      <alignment horizontal="right"/>
    </xf>
    <xf numFmtId="179" fontId="24" fillId="0" borderId="53" xfId="6" applyNumberFormat="1" applyFont="1" applyFill="1" applyBorder="1" applyAlignment="1">
      <alignment horizontal="right"/>
    </xf>
    <xf numFmtId="178" fontId="23" fillId="0" borderId="24" xfId="0" applyNumberFormat="1" applyFont="1" applyFill="1" applyBorder="1" applyAlignment="1">
      <alignment horizontal="left" wrapText="1"/>
    </xf>
    <xf numFmtId="178" fontId="23" fillId="0" borderId="63" xfId="0" applyNumberFormat="1" applyFont="1" applyFill="1" applyBorder="1" applyAlignment="1">
      <alignment wrapText="1"/>
    </xf>
    <xf numFmtId="0" fontId="23" fillId="0" borderId="24" xfId="0" applyFont="1" applyFill="1" applyBorder="1" applyAlignment="1">
      <alignment wrapText="1"/>
    </xf>
    <xf numFmtId="0" fontId="23" fillId="0" borderId="14" xfId="0" applyFont="1" applyFill="1" applyBorder="1"/>
    <xf numFmtId="178" fontId="25" fillId="0" borderId="55" xfId="0" applyNumberFormat="1" applyFont="1" applyFill="1" applyBorder="1" applyAlignment="1">
      <alignment wrapText="1"/>
    </xf>
    <xf numFmtId="0" fontId="23" fillId="0" borderId="64" xfId="0" applyFont="1" applyFill="1" applyBorder="1" applyAlignment="1">
      <alignment wrapText="1"/>
    </xf>
    <xf numFmtId="0" fontId="23" fillId="0" borderId="24" xfId="0" applyFont="1" applyFill="1" applyBorder="1"/>
    <xf numFmtId="0" fontId="23" fillId="0" borderId="47" xfId="0" applyFont="1" applyFill="1" applyBorder="1"/>
    <xf numFmtId="0" fontId="23" fillId="0" borderId="3" xfId="0" applyFont="1" applyFill="1" applyBorder="1"/>
    <xf numFmtId="0" fontId="23" fillId="0" borderId="65" xfId="0" applyFont="1" applyFill="1" applyBorder="1"/>
    <xf numFmtId="0" fontId="24" fillId="0" borderId="9" xfId="0" applyFont="1" applyFill="1" applyBorder="1" applyAlignment="1"/>
    <xf numFmtId="179" fontId="23" fillId="0" borderId="0" xfId="6" applyNumberFormat="1" applyFont="1" applyFill="1" applyBorder="1" applyAlignment="1">
      <alignment horizontal="right"/>
    </xf>
    <xf numFmtId="179" fontId="24" fillId="0" borderId="36" xfId="6" applyNumberFormat="1" applyFont="1" applyFill="1" applyBorder="1" applyAlignment="1">
      <alignment horizontal="right" shrinkToFit="1"/>
    </xf>
    <xf numFmtId="179" fontId="27" fillId="0" borderId="53" xfId="6" applyNumberFormat="1" applyFont="1" applyFill="1" applyBorder="1" applyAlignment="1">
      <alignment horizontal="right" shrinkToFit="1"/>
    </xf>
    <xf numFmtId="179" fontId="27" fillId="0" borderId="48" xfId="6" applyNumberFormat="1" applyFont="1" applyFill="1" applyBorder="1" applyAlignment="1">
      <alignment horizontal="right" shrinkToFit="1"/>
    </xf>
    <xf numFmtId="179" fontId="24" fillId="0" borderId="40" xfId="6" applyNumberFormat="1" applyFont="1" applyFill="1" applyBorder="1" applyAlignment="1">
      <alignment horizontal="right" shrinkToFit="1"/>
    </xf>
    <xf numFmtId="179" fontId="27" fillId="0" borderId="40" xfId="6" applyNumberFormat="1" applyFont="1" applyFill="1" applyBorder="1"/>
    <xf numFmtId="179" fontId="27" fillId="0" borderId="40" xfId="6" applyNumberFormat="1" applyFont="1" applyFill="1" applyBorder="1" applyAlignment="1">
      <alignment horizontal="right"/>
    </xf>
    <xf numFmtId="178" fontId="24" fillId="0" borderId="36" xfId="6" applyNumberFormat="1" applyFont="1" applyFill="1" applyBorder="1" applyAlignment="1">
      <alignment horizontal="right" shrinkToFit="1"/>
    </xf>
    <xf numFmtId="179" fontId="24" fillId="0" borderId="66" xfId="6" applyNumberFormat="1" applyFont="1" applyFill="1" applyBorder="1" applyAlignment="1">
      <alignment horizontal="right" shrinkToFit="1"/>
    </xf>
    <xf numFmtId="179" fontId="27" fillId="0" borderId="59" xfId="6" applyNumberFormat="1" applyFont="1" applyFill="1" applyBorder="1" applyAlignment="1">
      <alignment horizontal="right" shrinkToFit="1"/>
    </xf>
    <xf numFmtId="179" fontId="27" fillId="0" borderId="67" xfId="6" applyNumberFormat="1" applyFont="1" applyFill="1" applyBorder="1" applyAlignment="1">
      <alignment horizontal="right" shrinkToFit="1"/>
    </xf>
    <xf numFmtId="179" fontId="18" fillId="0" borderId="40" xfId="6" applyNumberFormat="1" applyFont="1" applyFill="1" applyBorder="1" applyAlignment="1"/>
    <xf numFmtId="179" fontId="18" fillId="0" borderId="68" xfId="6" applyNumberFormat="1" applyFont="1" applyFill="1" applyBorder="1" applyAlignment="1">
      <alignment horizontal="right"/>
    </xf>
    <xf numFmtId="179" fontId="24" fillId="0" borderId="68" xfId="6" applyNumberFormat="1" applyFont="1" applyFill="1" applyBorder="1" applyAlignment="1">
      <alignment horizontal="right"/>
    </xf>
    <xf numFmtId="179" fontId="18" fillId="0" borderId="36" xfId="6" applyNumberFormat="1" applyFont="1" applyFill="1" applyBorder="1" applyAlignment="1">
      <alignment horizontal="right"/>
    </xf>
    <xf numFmtId="179" fontId="24" fillId="0" borderId="42" xfId="6" applyNumberFormat="1" applyFont="1" applyFill="1" applyBorder="1" applyAlignment="1">
      <alignment horizontal="right"/>
    </xf>
    <xf numFmtId="181" fontId="19" fillId="0" borderId="14" xfId="6" applyNumberFormat="1" applyFont="1" applyFill="1" applyBorder="1" applyAlignment="1">
      <alignment horizontal="right" vertical="center"/>
    </xf>
    <xf numFmtId="181" fontId="19" fillId="0" borderId="69" xfId="6" applyNumberFormat="1" applyFont="1" applyFill="1" applyBorder="1" applyAlignment="1">
      <alignment horizontal="right" vertical="center"/>
    </xf>
    <xf numFmtId="181" fontId="19" fillId="0" borderId="70" xfId="6" applyNumberFormat="1" applyFont="1" applyFill="1" applyBorder="1" applyAlignment="1">
      <alignment horizontal="right" vertical="center"/>
    </xf>
    <xf numFmtId="178" fontId="19" fillId="0" borderId="66" xfId="6" applyNumberFormat="1" applyFont="1" applyFill="1" applyBorder="1" applyAlignment="1">
      <alignment horizontal="right" vertical="center"/>
    </xf>
    <xf numFmtId="178" fontId="19" fillId="0" borderId="67" xfId="6" applyNumberFormat="1" applyFont="1" applyFill="1" applyBorder="1" applyAlignment="1">
      <alignment horizontal="right" vertical="center"/>
    </xf>
    <xf numFmtId="178" fontId="19" fillId="0" borderId="71" xfId="6" applyNumberFormat="1" applyFont="1" applyFill="1" applyBorder="1" applyAlignment="1">
      <alignment horizontal="right" vertical="center"/>
    </xf>
    <xf numFmtId="178" fontId="19" fillId="0" borderId="72" xfId="6" applyNumberFormat="1" applyFont="1" applyFill="1" applyBorder="1" applyAlignment="1">
      <alignment horizontal="right" vertical="center"/>
    </xf>
    <xf numFmtId="178" fontId="19" fillId="0" borderId="73" xfId="6" applyNumberFormat="1" applyFont="1" applyFill="1" applyBorder="1" applyAlignment="1">
      <alignment horizontal="right" vertical="center"/>
    </xf>
    <xf numFmtId="179" fontId="29" fillId="0" borderId="10" xfId="6" applyNumberFormat="1" applyFont="1" applyFill="1" applyBorder="1" applyAlignment="1">
      <alignment horizontal="center" vertical="center" wrapText="1" shrinkToFit="1"/>
    </xf>
    <xf numFmtId="178" fontId="27" fillId="0" borderId="0" xfId="6" applyNumberFormat="1" applyFont="1" applyFill="1" applyBorder="1" applyAlignment="1">
      <alignment horizontal="right" shrinkToFit="1"/>
    </xf>
    <xf numFmtId="182" fontId="27" fillId="0" borderId="0" xfId="6" applyNumberFormat="1" applyFont="1" applyFill="1" applyBorder="1" applyAlignment="1">
      <alignment horizontal="right" shrinkToFit="1"/>
    </xf>
    <xf numFmtId="183" fontId="27" fillId="0" borderId="0" xfId="6" applyNumberFormat="1" applyFont="1" applyFill="1" applyBorder="1" applyAlignment="1">
      <alignment horizontal="right" shrinkToFit="1"/>
    </xf>
    <xf numFmtId="179" fontId="27" fillId="0" borderId="12" xfId="6" applyNumberFormat="1" applyFont="1" applyFill="1" applyBorder="1" applyAlignment="1">
      <alignment horizontal="right" shrinkToFit="1"/>
    </xf>
    <xf numFmtId="184" fontId="27" fillId="0" borderId="12" xfId="6" applyNumberFormat="1" applyFont="1" applyFill="1" applyBorder="1" applyAlignment="1">
      <alignment horizontal="right" shrinkToFit="1"/>
    </xf>
    <xf numFmtId="181" fontId="27" fillId="0" borderId="74" xfId="6" applyNumberFormat="1" applyFont="1" applyFill="1" applyBorder="1" applyAlignment="1">
      <alignment horizontal="right" shrinkToFit="1"/>
    </xf>
    <xf numFmtId="181" fontId="27" fillId="0" borderId="67" xfId="6" applyNumberFormat="1" applyFont="1" applyFill="1" applyBorder="1" applyAlignment="1">
      <alignment horizontal="right" shrinkToFit="1"/>
    </xf>
    <xf numFmtId="184" fontId="27" fillId="0" borderId="67" xfId="6" applyNumberFormat="1" applyFont="1" applyFill="1" applyBorder="1" applyAlignment="1">
      <alignment horizontal="right" shrinkToFit="1"/>
    </xf>
    <xf numFmtId="184" fontId="27" fillId="0" borderId="75" xfId="6" applyNumberFormat="1" applyFont="1" applyFill="1" applyBorder="1" applyAlignment="1">
      <alignment horizontal="right" shrinkToFit="1"/>
    </xf>
    <xf numFmtId="178" fontId="19" fillId="0" borderId="64" xfId="6" applyNumberFormat="1" applyFont="1" applyFill="1" applyBorder="1" applyAlignment="1">
      <alignment horizontal="right" vertical="center"/>
    </xf>
    <xf numFmtId="0" fontId="23" fillId="0" borderId="14" xfId="0" applyFont="1" applyFill="1" applyBorder="1" applyAlignment="1">
      <alignment wrapText="1"/>
    </xf>
    <xf numFmtId="0" fontId="23" fillId="0" borderId="47" xfId="0" applyFont="1" applyFill="1" applyBorder="1" applyAlignment="1">
      <alignment wrapText="1"/>
    </xf>
    <xf numFmtId="0" fontId="25" fillId="0" borderId="9" xfId="0" applyFont="1" applyFill="1" applyBorder="1" applyAlignment="1">
      <alignment wrapText="1"/>
    </xf>
    <xf numFmtId="179" fontId="24" fillId="0" borderId="53" xfId="6" applyNumberFormat="1" applyFont="1" applyFill="1" applyBorder="1"/>
    <xf numFmtId="176" fontId="35" fillId="0" borderId="8" xfId="6" applyNumberFormat="1" applyFont="1" applyFill="1" applyBorder="1" applyAlignment="1">
      <alignment horizontal="center" vertical="center"/>
    </xf>
    <xf numFmtId="176" fontId="20" fillId="0" borderId="8" xfId="6" applyNumberFormat="1" applyFont="1" applyFill="1" applyBorder="1" applyAlignment="1">
      <alignment horizontal="center" vertical="center" wrapText="1"/>
    </xf>
    <xf numFmtId="178" fontId="19" fillId="0" borderId="4" xfId="6" applyNumberFormat="1" applyFont="1" applyFill="1" applyBorder="1" applyAlignment="1">
      <alignment horizontal="right" vertical="center"/>
    </xf>
    <xf numFmtId="178" fontId="19" fillId="0" borderId="6" xfId="6" applyNumberFormat="1" applyFont="1" applyFill="1" applyBorder="1" applyAlignment="1">
      <alignment horizontal="right" vertical="center"/>
    </xf>
    <xf numFmtId="178" fontId="19" fillId="0" borderId="21" xfId="6" applyNumberFormat="1" applyFont="1" applyFill="1" applyBorder="1" applyAlignment="1">
      <alignment horizontal="right" vertical="center"/>
    </xf>
    <xf numFmtId="179" fontId="20" fillId="0" borderId="10" xfId="6" applyNumberFormat="1" applyFont="1" applyFill="1" applyBorder="1" applyAlignment="1">
      <alignment vertical="center"/>
    </xf>
    <xf numFmtId="179" fontId="20" fillId="0" borderId="0" xfId="6" applyNumberFormat="1" applyFont="1" applyFill="1" applyBorder="1" applyAlignment="1">
      <alignment vertical="center"/>
    </xf>
    <xf numFmtId="179" fontId="4" fillId="0" borderId="0" xfId="6" applyNumberFormat="1" applyFont="1" applyFill="1" applyBorder="1" applyAlignment="1">
      <alignment horizontal="right"/>
    </xf>
    <xf numFmtId="49" fontId="18" fillId="0" borderId="76" xfId="0" applyNumberFormat="1" applyFont="1" applyFill="1" applyBorder="1" applyAlignment="1">
      <alignment horizontal="center" vertical="center" wrapText="1" shrinkToFit="1"/>
    </xf>
    <xf numFmtId="179" fontId="24" fillId="0" borderId="66" xfId="6" applyNumberFormat="1" applyFont="1" applyFill="1" applyBorder="1"/>
    <xf numFmtId="179" fontId="18" fillId="0" borderId="74" xfId="6" applyNumberFormat="1" applyFont="1" applyFill="1" applyBorder="1" applyAlignment="1">
      <alignment horizontal="right"/>
    </xf>
    <xf numFmtId="179" fontId="18" fillId="0" borderId="67" xfId="6" applyNumberFormat="1" applyFont="1" applyFill="1" applyBorder="1" applyAlignment="1">
      <alignment horizontal="right"/>
    </xf>
    <xf numFmtId="179" fontId="18" fillId="0" borderId="75" xfId="6" applyNumberFormat="1" applyFont="1" applyFill="1" applyBorder="1" applyAlignment="1">
      <alignment horizontal="right"/>
    </xf>
    <xf numFmtId="179" fontId="24" fillId="0" borderId="76" xfId="6" applyNumberFormat="1" applyFont="1" applyFill="1" applyBorder="1" applyAlignment="1">
      <alignment horizontal="right"/>
    </xf>
    <xf numFmtId="179" fontId="24" fillId="0" borderId="71" xfId="6" applyNumberFormat="1" applyFont="1" applyFill="1" applyBorder="1" applyAlignment="1">
      <alignment horizontal="right"/>
    </xf>
    <xf numFmtId="179" fontId="27" fillId="0" borderId="67" xfId="6" applyNumberFormat="1" applyFont="1" applyFill="1" applyBorder="1" applyAlignment="1">
      <alignment horizontal="right"/>
    </xf>
    <xf numFmtId="179" fontId="27" fillId="0" borderId="74" xfId="6" applyNumberFormat="1" applyFont="1" applyFill="1" applyBorder="1" applyAlignment="1">
      <alignment horizontal="right"/>
    </xf>
    <xf numFmtId="179" fontId="27" fillId="0" borderId="75" xfId="6" applyNumberFormat="1" applyFont="1" applyFill="1" applyBorder="1" applyAlignment="1">
      <alignment horizontal="right"/>
    </xf>
    <xf numFmtId="179" fontId="18" fillId="0" borderId="71" xfId="6" applyNumberFormat="1" applyFont="1" applyFill="1" applyBorder="1" applyAlignment="1">
      <alignment horizontal="right"/>
    </xf>
    <xf numFmtId="179" fontId="24" fillId="0" borderId="77" xfId="6" applyNumberFormat="1" applyFont="1" applyFill="1" applyBorder="1" applyAlignment="1">
      <alignment horizontal="right"/>
    </xf>
    <xf numFmtId="179" fontId="24" fillId="0" borderId="66" xfId="6" applyNumberFormat="1" applyFont="1" applyFill="1" applyBorder="1" applyAlignment="1">
      <alignment horizontal="right"/>
    </xf>
    <xf numFmtId="179" fontId="18" fillId="0" borderId="71" xfId="6" applyNumberFormat="1" applyFont="1" applyFill="1" applyBorder="1" applyAlignment="1"/>
    <xf numFmtId="179" fontId="18" fillId="0" borderId="78" xfId="6" applyNumberFormat="1" applyFont="1" applyFill="1" applyBorder="1" applyAlignment="1">
      <alignment horizontal="right"/>
    </xf>
    <xf numFmtId="179" fontId="18" fillId="0" borderId="79" xfId="6" applyNumberFormat="1" applyFont="1" applyFill="1" applyBorder="1" applyAlignment="1">
      <alignment horizontal="right"/>
    </xf>
    <xf numFmtId="179" fontId="24" fillId="0" borderId="78" xfId="6" applyNumberFormat="1" applyFont="1" applyFill="1" applyBorder="1" applyAlignment="1">
      <alignment horizontal="right"/>
    </xf>
    <xf numFmtId="179" fontId="24" fillId="0" borderId="76" xfId="6" applyNumberFormat="1" applyFont="1" applyFill="1" applyBorder="1" applyAlignment="1">
      <alignment horizontal="right" shrinkToFit="1"/>
    </xf>
    <xf numFmtId="179" fontId="27" fillId="0" borderId="66" xfId="6" applyNumberFormat="1" applyFont="1" applyFill="1" applyBorder="1" applyAlignment="1">
      <alignment horizontal="right" shrinkToFit="1"/>
    </xf>
    <xf numFmtId="179" fontId="27" fillId="0" borderId="75" xfId="6" applyNumberFormat="1" applyFont="1" applyFill="1" applyBorder="1" applyAlignment="1">
      <alignment horizontal="right" shrinkToFit="1"/>
    </xf>
    <xf numFmtId="179" fontId="24" fillId="0" borderId="71" xfId="6" applyNumberFormat="1" applyFont="1" applyFill="1" applyBorder="1" applyAlignment="1">
      <alignment horizontal="right" shrinkToFit="1"/>
    </xf>
    <xf numFmtId="179" fontId="27" fillId="0" borderId="71" xfId="6" applyNumberFormat="1" applyFont="1" applyFill="1" applyBorder="1"/>
    <xf numFmtId="179" fontId="27" fillId="0" borderId="71" xfId="6" applyNumberFormat="1" applyFont="1" applyFill="1" applyBorder="1" applyAlignment="1">
      <alignment horizontal="right"/>
    </xf>
    <xf numFmtId="178" fontId="24" fillId="0" borderId="76" xfId="6" applyNumberFormat="1" applyFont="1" applyFill="1" applyBorder="1" applyAlignment="1">
      <alignment horizontal="right" shrinkToFit="1"/>
    </xf>
    <xf numFmtId="179" fontId="27" fillId="0" borderId="73" xfId="6" applyNumberFormat="1" applyFont="1" applyFill="1" applyBorder="1" applyAlignment="1">
      <alignment horizontal="right" shrinkToFit="1"/>
    </xf>
    <xf numFmtId="179" fontId="18" fillId="0" borderId="61" xfId="6" applyNumberFormat="1" applyFont="1" applyFill="1" applyBorder="1" applyAlignment="1">
      <alignment horizontal="right"/>
    </xf>
    <xf numFmtId="179" fontId="27" fillId="0" borderId="83" xfId="6" applyNumberFormat="1" applyFont="1" applyFill="1" applyBorder="1" applyAlignment="1">
      <alignment horizontal="right"/>
    </xf>
    <xf numFmtId="179" fontId="27" fillId="0" borderId="79" xfId="6" applyNumberFormat="1" applyFont="1" applyFill="1" applyBorder="1" applyAlignment="1">
      <alignment horizontal="right"/>
    </xf>
    <xf numFmtId="181" fontId="24" fillId="0" borderId="30" xfId="6" applyNumberFormat="1" applyFont="1" applyFill="1" applyBorder="1" applyAlignment="1">
      <alignment horizontal="right" shrinkToFit="1"/>
    </xf>
    <xf numFmtId="179" fontId="24" fillId="0" borderId="30" xfId="6" applyNumberFormat="1" applyFont="1" applyFill="1" applyBorder="1" applyAlignment="1">
      <alignment horizontal="right" shrinkToFit="1"/>
    </xf>
    <xf numFmtId="179" fontId="24" fillId="0" borderId="2" xfId="6" applyNumberFormat="1" applyFont="1" applyFill="1" applyBorder="1" applyAlignment="1">
      <alignment horizontal="right" shrinkToFit="1"/>
    </xf>
    <xf numFmtId="179" fontId="27" fillId="0" borderId="29" xfId="6" applyNumberFormat="1" applyFont="1" applyFill="1" applyBorder="1" applyAlignment="1">
      <alignment horizontal="right" shrinkToFit="1"/>
    </xf>
    <xf numFmtId="179" fontId="27" fillId="0" borderId="54" xfId="6" applyNumberFormat="1" applyFont="1" applyFill="1" applyBorder="1" applyAlignment="1">
      <alignment horizontal="right" shrinkToFit="1"/>
    </xf>
    <xf numFmtId="179" fontId="27" fillId="0" borderId="17" xfId="6" applyNumberFormat="1" applyFont="1" applyFill="1" applyBorder="1" applyAlignment="1">
      <alignment horizontal="right"/>
    </xf>
    <xf numFmtId="179" fontId="27" fillId="0" borderId="18" xfId="6" applyNumberFormat="1" applyFont="1" applyFill="1" applyBorder="1" applyAlignment="1">
      <alignment horizontal="right"/>
    </xf>
    <xf numFmtId="179" fontId="27" fillId="0" borderId="18" xfId="6" applyNumberFormat="1" applyFont="1" applyFill="1" applyBorder="1" applyAlignment="1">
      <alignment horizontal="right" shrinkToFit="1"/>
    </xf>
    <xf numFmtId="179" fontId="27" fillId="0" borderId="83" xfId="6" applyNumberFormat="1" applyFont="1" applyFill="1" applyBorder="1" applyAlignment="1">
      <alignment horizontal="right" shrinkToFit="1"/>
    </xf>
    <xf numFmtId="181" fontId="27" fillId="0" borderId="18" xfId="6" applyNumberFormat="1" applyFont="1" applyFill="1" applyBorder="1" applyAlignment="1">
      <alignment horizontal="right" shrinkToFit="1"/>
    </xf>
    <xf numFmtId="181" fontId="27" fillId="0" borderId="83" xfId="6" applyNumberFormat="1" applyFont="1" applyFill="1" applyBorder="1" applyAlignment="1">
      <alignment horizontal="right" shrinkToFit="1"/>
    </xf>
    <xf numFmtId="179" fontId="27" fillId="0" borderId="0" xfId="6" applyNumberFormat="1" applyFont="1" applyFill="1" applyBorder="1" applyAlignment="1">
      <alignment horizontal="right" shrinkToFit="1"/>
    </xf>
    <xf numFmtId="178" fontId="23" fillId="0" borderId="24" xfId="0" applyNumberFormat="1" applyFont="1" applyFill="1" applyBorder="1" applyAlignment="1">
      <alignment wrapText="1"/>
    </xf>
    <xf numFmtId="179" fontId="27" fillId="0" borderId="17" xfId="6" applyNumberFormat="1" applyFont="1" applyFill="1" applyBorder="1" applyAlignment="1">
      <alignment horizontal="right" shrinkToFit="1"/>
    </xf>
    <xf numFmtId="179" fontId="27" fillId="0" borderId="74" xfId="6" applyNumberFormat="1" applyFont="1" applyFill="1" applyBorder="1" applyAlignment="1">
      <alignment horizontal="right" shrinkToFit="1"/>
    </xf>
    <xf numFmtId="179" fontId="27" fillId="0" borderId="60" xfId="6" applyNumberFormat="1" applyFont="1" applyFill="1" applyBorder="1" applyAlignment="1">
      <alignment horizontal="right" shrinkToFit="1"/>
    </xf>
    <xf numFmtId="179" fontId="27" fillId="0" borderId="26" xfId="6" quotePrefix="1" applyNumberFormat="1" applyFont="1" applyFill="1" applyBorder="1" applyAlignment="1">
      <alignment horizontal="right" shrinkToFit="1"/>
    </xf>
    <xf numFmtId="178" fontId="23" fillId="0" borderId="47" xfId="0" applyNumberFormat="1" applyFont="1" applyFill="1" applyBorder="1" applyAlignment="1">
      <alignment wrapText="1"/>
    </xf>
    <xf numFmtId="179" fontId="27" fillId="0" borderId="32" xfId="6" applyNumberFormat="1" applyFont="1" applyFill="1" applyBorder="1" applyAlignment="1">
      <alignment horizontal="right" shrinkToFit="1"/>
    </xf>
    <xf numFmtId="179" fontId="27" fillId="0" borderId="19" xfId="6" applyNumberFormat="1" applyFont="1" applyFill="1" applyBorder="1" applyAlignment="1">
      <alignment horizontal="right" shrinkToFit="1"/>
    </xf>
    <xf numFmtId="179" fontId="24" fillId="0" borderId="31" xfId="6" applyNumberFormat="1" applyFont="1" applyFill="1" applyBorder="1" applyAlignment="1">
      <alignment horizontal="right" shrinkToFit="1"/>
    </xf>
    <xf numFmtId="179" fontId="24" fillId="0" borderId="0" xfId="6" applyNumberFormat="1" applyFont="1" applyFill="1" applyBorder="1" applyAlignment="1">
      <alignment horizontal="right" shrinkToFit="1"/>
    </xf>
    <xf numFmtId="178" fontId="23" fillId="0" borderId="9" xfId="0" applyNumberFormat="1" applyFont="1" applyFill="1" applyBorder="1" applyAlignment="1">
      <alignment wrapText="1"/>
    </xf>
    <xf numFmtId="179" fontId="27" fillId="0" borderId="30" xfId="6" applyNumberFormat="1" applyFont="1" applyFill="1" applyBorder="1" applyAlignment="1">
      <alignment horizontal="right" shrinkToFit="1"/>
    </xf>
    <xf numFmtId="179" fontId="27" fillId="0" borderId="2" xfId="6" applyNumberFormat="1" applyFont="1" applyFill="1" applyBorder="1" applyAlignment="1">
      <alignment horizontal="right" shrinkToFit="1"/>
    </xf>
    <xf numFmtId="179" fontId="27" fillId="0" borderId="76" xfId="6" applyNumberFormat="1" applyFont="1" applyFill="1" applyBorder="1" applyAlignment="1">
      <alignment horizontal="right" shrinkToFit="1"/>
    </xf>
    <xf numFmtId="179" fontId="27" fillId="0" borderId="36" xfId="6" applyNumberFormat="1" applyFont="1" applyFill="1" applyBorder="1" applyAlignment="1">
      <alignment horizontal="right" shrinkToFit="1"/>
    </xf>
    <xf numFmtId="178" fontId="24" fillId="0" borderId="9" xfId="0" applyNumberFormat="1" applyFont="1" applyFill="1" applyBorder="1" applyAlignment="1">
      <alignment wrapText="1"/>
    </xf>
    <xf numFmtId="178" fontId="23" fillId="0" borderId="10" xfId="0" applyNumberFormat="1" applyFont="1" applyFill="1" applyBorder="1" applyAlignment="1">
      <alignment wrapText="1"/>
    </xf>
    <xf numFmtId="179" fontId="27" fillId="0" borderId="31" xfId="6" applyNumberFormat="1" applyFont="1" applyFill="1" applyBorder="1" applyAlignment="1">
      <alignment horizontal="right" shrinkToFit="1"/>
    </xf>
    <xf numFmtId="179" fontId="27" fillId="0" borderId="71" xfId="6" applyNumberFormat="1" applyFont="1" applyFill="1" applyBorder="1" applyAlignment="1">
      <alignment horizontal="right" shrinkToFit="1"/>
    </xf>
    <xf numFmtId="179" fontId="27" fillId="0" borderId="40" xfId="6" applyNumberFormat="1" applyFont="1" applyFill="1" applyBorder="1" applyAlignment="1">
      <alignment horizontal="right" shrinkToFit="1"/>
    </xf>
    <xf numFmtId="178" fontId="24" fillId="0" borderId="9" xfId="0" applyNumberFormat="1" applyFont="1" applyFill="1" applyBorder="1" applyAlignment="1">
      <alignment horizontal="left" wrapText="1"/>
    </xf>
    <xf numFmtId="179" fontId="6" fillId="0" borderId="30" xfId="6" applyNumberFormat="1" applyFont="1" applyFill="1" applyBorder="1" applyAlignment="1">
      <alignment horizontal="right" shrinkToFit="1"/>
    </xf>
    <xf numFmtId="181" fontId="27" fillId="0" borderId="2" xfId="6" applyNumberFormat="1" applyFont="1" applyFill="1" applyBorder="1" applyAlignment="1">
      <alignment horizontal="right" shrinkToFit="1"/>
    </xf>
    <xf numFmtId="181" fontId="27" fillId="0" borderId="36" xfId="6" applyNumberFormat="1" applyFont="1" applyFill="1" applyBorder="1" applyAlignment="1">
      <alignment horizontal="right" shrinkToFit="1"/>
    </xf>
    <xf numFmtId="178" fontId="25" fillId="0" borderId="15" xfId="0" applyNumberFormat="1" applyFont="1" applyFill="1" applyBorder="1" applyAlignment="1">
      <alignment horizontal="left" wrapText="1"/>
    </xf>
    <xf numFmtId="179" fontId="24" fillId="0" borderId="33" xfId="6" applyNumberFormat="1" applyFont="1" applyFill="1" applyBorder="1" applyAlignment="1">
      <alignment horizontal="right" shrinkToFit="1"/>
    </xf>
    <xf numFmtId="179" fontId="24" fillId="0" borderId="86" xfId="6" applyNumberFormat="1" applyFont="1" applyFill="1" applyBorder="1" applyAlignment="1">
      <alignment horizontal="right" shrinkToFit="1"/>
    </xf>
    <xf numFmtId="179" fontId="24" fillId="0" borderId="77" xfId="6" applyNumberFormat="1" applyFont="1" applyFill="1" applyBorder="1" applyAlignment="1">
      <alignment horizontal="right" shrinkToFit="1"/>
    </xf>
    <xf numFmtId="179" fontId="24" fillId="0" borderId="61" xfId="6" applyNumberFormat="1" applyFont="1" applyFill="1" applyBorder="1" applyAlignment="1">
      <alignment horizontal="right" shrinkToFit="1"/>
    </xf>
    <xf numFmtId="179" fontId="27" fillId="0" borderId="31" xfId="6" applyNumberFormat="1" applyFont="1" applyFill="1" applyBorder="1"/>
    <xf numFmtId="179" fontId="27" fillId="0" borderId="0" xfId="6" applyNumberFormat="1" applyFont="1" applyFill="1" applyBorder="1"/>
    <xf numFmtId="179" fontId="27" fillId="0" borderId="85" xfId="6" applyNumberFormat="1" applyFont="1" applyFill="1" applyBorder="1" applyAlignment="1">
      <alignment horizontal="right"/>
    </xf>
    <xf numFmtId="178" fontId="24" fillId="0" borderId="30" xfId="6" applyNumberFormat="1" applyFont="1" applyFill="1" applyBorder="1" applyAlignment="1">
      <alignment horizontal="right" shrinkToFit="1"/>
    </xf>
    <xf numFmtId="178" fontId="24" fillId="0" borderId="2" xfId="6" applyNumberFormat="1" applyFont="1" applyFill="1" applyBorder="1" applyAlignment="1">
      <alignment horizontal="right" shrinkToFit="1"/>
    </xf>
    <xf numFmtId="179" fontId="28" fillId="0" borderId="0" xfId="0" applyNumberFormat="1" applyFont="1" applyFill="1" applyAlignment="1"/>
    <xf numFmtId="181" fontId="25" fillId="0" borderId="30" xfId="6" applyNumberFormat="1" applyFont="1" applyFill="1" applyBorder="1" applyAlignment="1">
      <alignment horizontal="right" shrinkToFit="1"/>
    </xf>
    <xf numFmtId="181" fontId="25" fillId="0" borderId="29" xfId="6" applyNumberFormat="1" applyFont="1" applyFill="1" applyBorder="1" applyAlignment="1">
      <alignment horizontal="right" shrinkToFit="1"/>
    </xf>
    <xf numFmtId="179" fontId="27" fillId="0" borderId="27" xfId="6" applyNumberFormat="1" applyFont="1" applyFill="1" applyBorder="1" applyAlignment="1">
      <alignment horizontal="right"/>
    </xf>
    <xf numFmtId="179" fontId="27" fillId="0" borderId="65" xfId="6" applyNumberFormat="1" applyFont="1" applyFill="1" applyBorder="1" applyAlignment="1">
      <alignment horizontal="right" shrinkToFit="1"/>
    </xf>
    <xf numFmtId="179" fontId="27" fillId="0" borderId="79" xfId="6" applyNumberFormat="1" applyFont="1" applyFill="1" applyBorder="1" applyAlignment="1">
      <alignment horizontal="right" shrinkToFit="1"/>
    </xf>
    <xf numFmtId="179" fontId="27" fillId="0" borderId="62" xfId="6" applyNumberFormat="1" applyFont="1" applyFill="1" applyBorder="1" applyAlignment="1">
      <alignment horizontal="right" shrinkToFit="1"/>
    </xf>
    <xf numFmtId="181" fontId="27" fillId="0" borderId="87" xfId="6" applyNumberFormat="1" applyFont="1" applyFill="1" applyBorder="1" applyAlignment="1">
      <alignment horizontal="right" shrinkToFit="1"/>
    </xf>
    <xf numFmtId="179" fontId="27" fillId="0" borderId="88" xfId="6" applyNumberFormat="1" applyFont="1" applyFill="1" applyBorder="1" applyAlignment="1">
      <alignment horizontal="right" shrinkToFit="1"/>
    </xf>
    <xf numFmtId="178" fontId="23" fillId="0" borderId="0" xfId="0" applyNumberFormat="1" applyFont="1" applyFill="1" applyBorder="1" applyAlignment="1">
      <alignment wrapText="1"/>
    </xf>
    <xf numFmtId="179" fontId="16" fillId="0" borderId="0" xfId="6" applyNumberFormat="1" applyFont="1" applyFill="1" applyAlignment="1">
      <alignment horizontal="right" shrinkToFit="1"/>
    </xf>
    <xf numFmtId="179" fontId="16" fillId="0" borderId="0" xfId="6" applyNumberFormat="1" applyFont="1" applyFill="1" applyBorder="1" applyAlignment="1">
      <alignment horizontal="right" shrinkToFit="1"/>
    </xf>
    <xf numFmtId="179" fontId="29" fillId="0" borderId="0" xfId="6" applyNumberFormat="1" applyFont="1" applyFill="1" applyBorder="1" applyAlignment="1">
      <alignment horizontal="right" shrinkToFit="1"/>
    </xf>
    <xf numFmtId="178" fontId="16" fillId="0" borderId="0" xfId="6" applyNumberFormat="1" applyFont="1" applyFill="1"/>
    <xf numFmtId="49" fontId="16" fillId="0" borderId="0" xfId="0" applyNumberFormat="1" applyFont="1" applyFill="1"/>
    <xf numFmtId="181" fontId="24" fillId="0" borderId="31" xfId="6" applyNumberFormat="1" applyFont="1" applyFill="1" applyBorder="1" applyAlignment="1">
      <alignment horizontal="right" shrinkToFit="1"/>
    </xf>
    <xf numFmtId="179" fontId="24" fillId="0" borderId="29" xfId="6" applyNumberFormat="1" applyFont="1" applyFill="1" applyBorder="1" applyAlignment="1">
      <alignment horizontal="right" shrinkToFit="1"/>
    </xf>
    <xf numFmtId="181" fontId="27" fillId="0" borderId="17" xfId="6" applyNumberFormat="1" applyFont="1" applyFill="1" applyBorder="1" applyAlignment="1">
      <alignment horizontal="right" shrinkToFit="1"/>
    </xf>
    <xf numFmtId="181" fontId="27" fillId="0" borderId="31" xfId="6" applyNumberFormat="1" applyFont="1" applyFill="1" applyBorder="1" applyAlignment="1">
      <alignment horizontal="right" shrinkToFit="1"/>
    </xf>
    <xf numFmtId="178" fontId="23" fillId="0" borderId="56" xfId="0" applyNumberFormat="1" applyFont="1" applyFill="1" applyBorder="1" applyAlignment="1">
      <alignment wrapText="1"/>
    </xf>
    <xf numFmtId="178" fontId="23" fillId="0" borderId="89" xfId="0" applyNumberFormat="1" applyFont="1" applyFill="1" applyBorder="1" applyAlignment="1">
      <alignment wrapText="1"/>
    </xf>
    <xf numFmtId="178" fontId="25" fillId="0" borderId="20" xfId="0" applyNumberFormat="1" applyFont="1" applyFill="1" applyBorder="1" applyAlignment="1">
      <alignment wrapText="1"/>
    </xf>
    <xf numFmtId="179" fontId="24" fillId="0" borderId="34" xfId="6" applyNumberFormat="1" applyFont="1" applyFill="1" applyBorder="1" applyAlignment="1">
      <alignment horizontal="right" shrinkToFit="1"/>
    </xf>
    <xf numFmtId="179" fontId="24" fillId="0" borderId="13" xfId="6" applyNumberFormat="1" applyFont="1" applyFill="1" applyBorder="1" applyAlignment="1">
      <alignment horizontal="right" shrinkToFit="1"/>
    </xf>
    <xf numFmtId="179" fontId="24" fillId="0" borderId="72" xfId="6" applyNumberFormat="1" applyFont="1" applyFill="1" applyBorder="1" applyAlignment="1">
      <alignment horizontal="right" shrinkToFit="1"/>
    </xf>
    <xf numFmtId="179" fontId="24" fillId="0" borderId="42" xfId="6" applyNumberFormat="1" applyFont="1" applyFill="1" applyBorder="1" applyAlignment="1">
      <alignment horizontal="right" shrinkToFit="1"/>
    </xf>
    <xf numFmtId="0" fontId="39" fillId="0" borderId="0" xfId="0" applyFont="1" applyFill="1" applyBorder="1" applyAlignment="1">
      <alignment horizontal="left" vertical="center"/>
    </xf>
    <xf numFmtId="0" fontId="39" fillId="0" borderId="0" xfId="0" applyFont="1" applyFill="1" applyBorder="1" applyAlignment="1">
      <alignment horizontal="left" vertical="center" shrinkToFit="1"/>
    </xf>
    <xf numFmtId="179" fontId="41" fillId="0" borderId="0" xfId="0" applyNumberFormat="1" applyFont="1" applyFill="1" applyBorder="1" applyAlignment="1">
      <alignment horizontal="left" vertical="center" shrinkToFit="1"/>
    </xf>
    <xf numFmtId="179" fontId="18" fillId="0" borderId="0" xfId="6" applyNumberFormat="1" applyFont="1" applyFill="1" applyBorder="1"/>
    <xf numFmtId="179" fontId="18" fillId="0" borderId="0" xfId="0" applyNumberFormat="1" applyFont="1" applyFill="1" applyBorder="1" applyAlignment="1">
      <alignment horizontal="right"/>
    </xf>
    <xf numFmtId="179" fontId="41" fillId="0" borderId="0"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Alignment="1">
      <alignment horizontal="center"/>
    </xf>
    <xf numFmtId="49" fontId="18" fillId="0" borderId="4" xfId="0" applyNumberFormat="1" applyFont="1" applyFill="1" applyBorder="1" applyAlignment="1">
      <alignment horizontal="left" wrapText="1" shrinkToFit="1"/>
    </xf>
    <xf numFmtId="179" fontId="41" fillId="0" borderId="2"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18" fillId="0" borderId="0" xfId="0" applyNumberFormat="1" applyFont="1" applyFill="1" applyBorder="1" applyAlignment="1">
      <alignment horizontal="center"/>
    </xf>
    <xf numFmtId="0" fontId="18" fillId="0" borderId="0" xfId="0" applyFont="1" applyFill="1" applyAlignment="1">
      <alignment horizontal="center"/>
    </xf>
    <xf numFmtId="49" fontId="18" fillId="0" borderId="5" xfId="0" applyNumberFormat="1" applyFont="1" applyFill="1" applyBorder="1" applyAlignment="1">
      <alignment horizontal="left" wrapText="1" shrinkToFit="1"/>
    </xf>
    <xf numFmtId="179" fontId="41" fillId="0" borderId="35" xfId="0" applyNumberFormat="1" applyFont="1" applyFill="1" applyBorder="1" applyAlignment="1">
      <alignment horizontal="center" vertical="center"/>
    </xf>
    <xf numFmtId="179" fontId="41" fillId="0" borderId="30" xfId="0" applyNumberFormat="1" applyFont="1" applyFill="1" applyBorder="1" applyAlignment="1">
      <alignment horizontal="center" vertical="center"/>
    </xf>
    <xf numFmtId="179" fontId="41" fillId="0" borderId="36" xfId="0" applyNumberFormat="1" applyFont="1" applyFill="1" applyBorder="1" applyAlignment="1">
      <alignment horizontal="center" vertical="center"/>
    </xf>
    <xf numFmtId="49" fontId="41" fillId="0" borderId="35" xfId="0" applyNumberFormat="1" applyFont="1" applyFill="1" applyBorder="1" applyAlignment="1">
      <alignment horizontal="center" vertical="center"/>
    </xf>
    <xf numFmtId="49" fontId="41" fillId="0" borderId="76" xfId="0" applyNumberFormat="1" applyFont="1" applyFill="1" applyBorder="1" applyAlignment="1">
      <alignment horizontal="center" vertical="center"/>
    </xf>
    <xf numFmtId="49" fontId="41" fillId="0" borderId="30" xfId="0" applyNumberFormat="1" applyFont="1" applyFill="1" applyBorder="1" applyAlignment="1">
      <alignment horizontal="center" vertical="center"/>
    </xf>
    <xf numFmtId="49" fontId="41" fillId="0" borderId="36" xfId="0" applyNumberFormat="1" applyFont="1" applyFill="1" applyBorder="1" applyAlignment="1">
      <alignment horizontal="center" vertical="center"/>
    </xf>
    <xf numFmtId="0" fontId="18" fillId="0" borderId="0" xfId="0" applyFont="1" applyFill="1" applyBorder="1" applyAlignment="1">
      <alignment horizontal="center"/>
    </xf>
    <xf numFmtId="178" fontId="42" fillId="0" borderId="8" xfId="0" applyNumberFormat="1" applyFont="1" applyFill="1" applyBorder="1" applyAlignment="1">
      <alignment wrapText="1"/>
    </xf>
    <xf numFmtId="179" fontId="42" fillId="0" borderId="54" xfId="6" applyNumberFormat="1" applyFont="1" applyFill="1" applyBorder="1" applyAlignment="1">
      <alignment horizontal="right" shrinkToFit="1"/>
    </xf>
    <xf numFmtId="179" fontId="42" fillId="0" borderId="29" xfId="6" applyNumberFormat="1" applyFont="1" applyFill="1" applyBorder="1" applyAlignment="1">
      <alignment horizontal="right" shrinkToFit="1"/>
    </xf>
    <xf numFmtId="179" fontId="42" fillId="0" borderId="16" xfId="6" applyNumberFormat="1" applyFont="1" applyFill="1" applyBorder="1" applyAlignment="1">
      <alignment horizontal="right" shrinkToFit="1"/>
    </xf>
    <xf numFmtId="179" fontId="42" fillId="0" borderId="46" xfId="6" applyNumberFormat="1" applyFont="1" applyFill="1" applyBorder="1" applyAlignment="1">
      <alignment horizontal="right" shrinkToFit="1"/>
    </xf>
    <xf numFmtId="179" fontId="42" fillId="0" borderId="55" xfId="6" applyNumberFormat="1" applyFont="1" applyFill="1" applyBorder="1" applyAlignment="1">
      <alignment horizontal="right" shrinkToFit="1"/>
    </xf>
    <xf numFmtId="179" fontId="42" fillId="0" borderId="66" xfId="6" applyNumberFormat="1" applyFont="1" applyFill="1" applyBorder="1" applyAlignment="1">
      <alignment horizontal="right" shrinkToFit="1"/>
    </xf>
    <xf numFmtId="179" fontId="42" fillId="0" borderId="53" xfId="6" applyNumberFormat="1" applyFont="1" applyFill="1" applyBorder="1" applyAlignment="1">
      <alignment horizontal="right" shrinkToFit="1"/>
    </xf>
    <xf numFmtId="179" fontId="42" fillId="0" borderId="2" xfId="6" applyNumberFormat="1" applyFont="1" applyFill="1" applyBorder="1" applyAlignment="1">
      <alignment horizontal="right" shrinkToFit="1"/>
    </xf>
    <xf numFmtId="179" fontId="42" fillId="0" borderId="30" xfId="6" applyNumberFormat="1" applyFont="1" applyFill="1" applyBorder="1" applyAlignment="1">
      <alignment horizontal="right" shrinkToFit="1"/>
    </xf>
    <xf numFmtId="179" fontId="42" fillId="0" borderId="9" xfId="6" applyNumberFormat="1" applyFont="1" applyFill="1" applyBorder="1" applyAlignment="1">
      <alignment horizontal="right" shrinkToFit="1"/>
    </xf>
    <xf numFmtId="179" fontId="42" fillId="0" borderId="44" xfId="6" applyNumberFormat="1" applyFont="1" applyFill="1" applyBorder="1" applyAlignment="1">
      <alignment horizontal="right" shrinkToFit="1"/>
    </xf>
    <xf numFmtId="179" fontId="42" fillId="0" borderId="35" xfId="6" applyNumberFormat="1" applyFont="1" applyFill="1" applyBorder="1" applyAlignment="1">
      <alignment horizontal="right" shrinkToFit="1"/>
    </xf>
    <xf numFmtId="179" fontId="42" fillId="0" borderId="76" xfId="6" applyNumberFormat="1" applyFont="1" applyFill="1" applyBorder="1" applyAlignment="1">
      <alignment horizontal="right" shrinkToFit="1"/>
    </xf>
    <xf numFmtId="179" fontId="42" fillId="0" borderId="36" xfId="6" applyNumberFormat="1" applyFont="1" applyFill="1" applyBorder="1" applyAlignment="1">
      <alignment horizontal="right" shrinkToFit="1"/>
    </xf>
    <xf numFmtId="178" fontId="41" fillId="0" borderId="12" xfId="0" applyNumberFormat="1" applyFont="1" applyFill="1" applyBorder="1" applyAlignment="1">
      <alignment wrapText="1"/>
    </xf>
    <xf numFmtId="179" fontId="41" fillId="0" borderId="2" xfId="6" applyNumberFormat="1" applyFont="1" applyFill="1" applyBorder="1" applyAlignment="1">
      <alignment horizontal="right" shrinkToFit="1"/>
    </xf>
    <xf numFmtId="179" fontId="41" fillId="0" borderId="29" xfId="6" applyNumberFormat="1" applyFont="1" applyFill="1" applyBorder="1" applyAlignment="1">
      <alignment horizontal="right" shrinkToFit="1"/>
    </xf>
    <xf numFmtId="179" fontId="41" fillId="0" borderId="30" xfId="6" applyNumberFormat="1" applyFont="1" applyFill="1" applyBorder="1" applyAlignment="1">
      <alignment horizontal="right" shrinkToFit="1"/>
    </xf>
    <xf numFmtId="179" fontId="41" fillId="0" borderId="54" xfId="6" applyNumberFormat="1" applyFont="1" applyFill="1" applyBorder="1" applyAlignment="1">
      <alignment horizontal="right" shrinkToFit="1"/>
    </xf>
    <xf numFmtId="179" fontId="41" fillId="0" borderId="9" xfId="6" applyNumberFormat="1" applyFont="1" applyFill="1" applyBorder="1" applyAlignment="1">
      <alignment horizontal="right" shrinkToFit="1"/>
    </xf>
    <xf numFmtId="179" fontId="41" fillId="0" borderId="46" xfId="6" applyNumberFormat="1" applyFont="1" applyFill="1" applyBorder="1" applyAlignment="1">
      <alignment horizontal="right" shrinkToFit="1"/>
    </xf>
    <xf numFmtId="179" fontId="41" fillId="0" borderId="44" xfId="6" applyNumberFormat="1" applyFont="1" applyFill="1" applyBorder="1" applyAlignment="1">
      <alignment horizontal="right" shrinkToFit="1"/>
    </xf>
    <xf numFmtId="179" fontId="41" fillId="0" borderId="35" xfId="6" applyNumberFormat="1" applyFont="1" applyFill="1" applyBorder="1" applyAlignment="1">
      <alignment horizontal="right" shrinkToFit="1"/>
    </xf>
    <xf numFmtId="179" fontId="41" fillId="0" borderId="76" xfId="6" applyNumberFormat="1" applyFont="1" applyFill="1" applyBorder="1" applyAlignment="1">
      <alignment horizontal="right" shrinkToFit="1"/>
    </xf>
    <xf numFmtId="179" fontId="41" fillId="0" borderId="36" xfId="6" applyNumberFormat="1" applyFont="1" applyFill="1" applyBorder="1" applyAlignment="1">
      <alignment horizontal="right" shrinkToFit="1"/>
    </xf>
    <xf numFmtId="178" fontId="42" fillId="0" borderId="12" xfId="0" applyNumberFormat="1" applyFont="1" applyFill="1" applyBorder="1" applyAlignment="1">
      <alignment wrapText="1"/>
    </xf>
    <xf numFmtId="179" fontId="42" fillId="0" borderId="0" xfId="6" applyNumberFormat="1" applyFont="1" applyFill="1" applyBorder="1" applyAlignment="1">
      <alignment horizontal="right" shrinkToFit="1"/>
    </xf>
    <xf numFmtId="179" fontId="42" fillId="0" borderId="31" xfId="6" applyNumberFormat="1" applyFont="1" applyFill="1" applyBorder="1" applyAlignment="1">
      <alignment horizontal="right" shrinkToFit="1"/>
    </xf>
    <xf numFmtId="179" fontId="42" fillId="0" borderId="10" xfId="6" applyNumberFormat="1" applyFont="1" applyFill="1" applyBorder="1" applyAlignment="1">
      <alignment horizontal="right" shrinkToFit="1"/>
    </xf>
    <xf numFmtId="179" fontId="42" fillId="0" borderId="50" xfId="6" applyNumberFormat="1" applyFont="1" applyFill="1" applyBorder="1" applyAlignment="1">
      <alignment horizontal="right" shrinkToFit="1"/>
    </xf>
    <xf numFmtId="179" fontId="42" fillId="0" borderId="58" xfId="6" applyNumberFormat="1" applyFont="1" applyFill="1" applyBorder="1" applyAlignment="1">
      <alignment horizontal="right" shrinkToFit="1"/>
    </xf>
    <xf numFmtId="179" fontId="42" fillId="0" borderId="71" xfId="6" applyNumberFormat="1" applyFont="1" applyFill="1" applyBorder="1" applyAlignment="1">
      <alignment horizontal="right" shrinkToFit="1"/>
    </xf>
    <xf numFmtId="179" fontId="42" fillId="0" borderId="40" xfId="6" applyNumberFormat="1" applyFont="1" applyFill="1" applyBorder="1" applyAlignment="1">
      <alignment horizontal="right" shrinkToFit="1"/>
    </xf>
    <xf numFmtId="178" fontId="41" fillId="0" borderId="23" xfId="0" applyNumberFormat="1" applyFont="1" applyFill="1" applyBorder="1" applyAlignment="1">
      <alignment horizontal="left" wrapText="1"/>
    </xf>
    <xf numFmtId="179" fontId="45" fillId="0" borderId="0" xfId="6" applyNumberFormat="1" applyFont="1" applyFill="1" applyBorder="1" applyAlignment="1">
      <alignment horizontal="right" shrinkToFit="1"/>
    </xf>
    <xf numFmtId="179" fontId="45" fillId="0" borderId="25" xfId="6" applyNumberFormat="1" applyFont="1" applyFill="1" applyBorder="1" applyAlignment="1">
      <alignment horizontal="right" shrinkToFit="1"/>
    </xf>
    <xf numFmtId="179" fontId="45" fillId="0" borderId="31" xfId="6" applyNumberFormat="1" applyFont="1" applyFill="1" applyBorder="1" applyAlignment="1">
      <alignment horizontal="right" shrinkToFit="1"/>
    </xf>
    <xf numFmtId="179" fontId="45" fillId="0" borderId="60" xfId="6" applyNumberFormat="1" applyFont="1" applyFill="1" applyBorder="1" applyAlignment="1">
      <alignment horizontal="right" shrinkToFit="1"/>
    </xf>
    <xf numFmtId="179" fontId="45" fillId="0" borderId="10" xfId="6" applyNumberFormat="1" applyFont="1" applyFill="1" applyBorder="1" applyAlignment="1">
      <alignment horizontal="right" shrinkToFit="1"/>
    </xf>
    <xf numFmtId="179" fontId="45" fillId="0" borderId="50" xfId="6" applyNumberFormat="1" applyFont="1" applyFill="1" applyBorder="1" applyAlignment="1">
      <alignment horizontal="right" shrinkToFit="1"/>
    </xf>
    <xf numFmtId="179" fontId="45" fillId="0" borderId="58" xfId="6" applyNumberFormat="1" applyFont="1" applyFill="1" applyBorder="1" applyAlignment="1">
      <alignment horizontal="right" shrinkToFit="1"/>
    </xf>
    <xf numFmtId="179" fontId="45" fillId="0" borderId="71" xfId="6" applyNumberFormat="1" applyFont="1" applyFill="1" applyBorder="1" applyAlignment="1">
      <alignment horizontal="right" shrinkToFit="1"/>
    </xf>
    <xf numFmtId="179" fontId="45" fillId="0" borderId="40" xfId="6" applyNumberFormat="1" applyFont="1" applyFill="1" applyBorder="1" applyAlignment="1">
      <alignment horizontal="right" shrinkToFit="1"/>
    </xf>
    <xf numFmtId="178" fontId="41" fillId="0" borderId="6" xfId="0" applyNumberFormat="1" applyFont="1" applyFill="1" applyBorder="1" applyAlignment="1">
      <alignment wrapText="1"/>
    </xf>
    <xf numFmtId="179" fontId="45" fillId="0" borderId="18" xfId="6" applyNumberFormat="1" applyFont="1" applyFill="1" applyBorder="1" applyAlignment="1">
      <alignment horizontal="right" shrinkToFit="1"/>
    </xf>
    <xf numFmtId="179" fontId="45" fillId="0" borderId="83" xfId="6" applyNumberFormat="1" applyFont="1" applyFill="1" applyBorder="1" applyAlignment="1">
      <alignment horizontal="right" shrinkToFit="1"/>
    </xf>
    <xf numFmtId="179" fontId="45" fillId="0" borderId="26" xfId="6" applyNumberFormat="1" applyFont="1" applyFill="1" applyBorder="1" applyAlignment="1">
      <alignment horizontal="right" shrinkToFit="1"/>
    </xf>
    <xf numFmtId="179" fontId="45" fillId="0" borderId="45" xfId="6" applyNumberFormat="1" applyFont="1" applyFill="1" applyBorder="1" applyAlignment="1">
      <alignment horizontal="right" shrinkToFit="1"/>
    </xf>
    <xf numFmtId="179" fontId="45" fillId="0" borderId="14" xfId="6" applyNumberFormat="1" applyFont="1" applyFill="1" applyBorder="1" applyAlignment="1">
      <alignment horizontal="right" shrinkToFit="1"/>
    </xf>
    <xf numFmtId="179" fontId="45" fillId="0" borderId="27" xfId="6" applyNumberFormat="1" applyFont="1" applyFill="1" applyBorder="1" applyAlignment="1">
      <alignment horizontal="right" shrinkToFit="1"/>
    </xf>
    <xf numFmtId="179" fontId="45" fillId="0" borderId="56" xfId="6" applyNumberFormat="1" applyFont="1" applyFill="1" applyBorder="1" applyAlignment="1">
      <alignment horizontal="right" shrinkToFit="1"/>
    </xf>
    <xf numFmtId="179" fontId="45" fillId="0" borderId="67" xfId="6" applyNumberFormat="1" applyFont="1" applyFill="1" applyBorder="1" applyAlignment="1">
      <alignment horizontal="right" shrinkToFit="1"/>
    </xf>
    <xf numFmtId="178" fontId="41" fillId="0" borderId="63" xfId="0" applyNumberFormat="1" applyFont="1" applyFill="1" applyBorder="1" applyAlignment="1">
      <alignment wrapText="1"/>
    </xf>
    <xf numFmtId="179" fontId="42" fillId="0" borderId="62" xfId="6" applyNumberFormat="1" applyFont="1" applyFill="1" applyBorder="1" applyAlignment="1">
      <alignment horizontal="right" shrinkToFit="1"/>
    </xf>
    <xf numFmtId="179" fontId="42" fillId="0" borderId="83" xfId="6" applyNumberFormat="1" applyFont="1" applyFill="1" applyBorder="1" applyAlignment="1">
      <alignment horizontal="right" shrinkToFit="1"/>
    </xf>
    <xf numFmtId="178" fontId="41" fillId="0" borderId="23" xfId="0" applyNumberFormat="1" applyFont="1" applyFill="1" applyBorder="1" applyAlignment="1">
      <alignment wrapText="1"/>
    </xf>
    <xf numFmtId="178" fontId="41" fillId="0" borderId="7" xfId="0" applyNumberFormat="1" applyFont="1" applyFill="1" applyBorder="1" applyAlignment="1">
      <alignment wrapText="1"/>
    </xf>
    <xf numFmtId="179" fontId="45" fillId="0" borderId="48" xfId="6" applyNumberFormat="1" applyFont="1" applyFill="1" applyBorder="1" applyAlignment="1">
      <alignment horizontal="right" shrinkToFit="1"/>
    </xf>
    <xf numFmtId="178" fontId="41" fillId="0" borderId="4" xfId="0" applyNumberFormat="1" applyFont="1" applyFill="1" applyBorder="1" applyAlignment="1">
      <alignment wrapText="1"/>
    </xf>
    <xf numFmtId="179" fontId="41" fillId="0" borderId="16" xfId="6" applyNumberFormat="1" applyFont="1" applyFill="1" applyBorder="1" applyAlignment="1">
      <alignment horizontal="right" shrinkToFit="1"/>
    </xf>
    <xf numFmtId="179" fontId="41" fillId="0" borderId="55" xfId="6" applyNumberFormat="1" applyFont="1" applyFill="1" applyBorder="1" applyAlignment="1">
      <alignment horizontal="right" shrinkToFit="1"/>
    </xf>
    <xf numFmtId="179" fontId="45" fillId="0" borderId="16" xfId="6" applyNumberFormat="1" applyFont="1" applyFill="1" applyBorder="1" applyAlignment="1">
      <alignment horizontal="right" shrinkToFit="1"/>
    </xf>
    <xf numFmtId="179" fontId="45" fillId="0" borderId="29" xfId="6" applyNumberFormat="1" applyFont="1" applyFill="1" applyBorder="1" applyAlignment="1">
      <alignment horizontal="right" shrinkToFit="1"/>
    </xf>
    <xf numFmtId="179" fontId="45" fillId="0" borderId="46" xfId="6" quotePrefix="1" applyNumberFormat="1" applyFont="1" applyFill="1" applyBorder="1" applyAlignment="1">
      <alignment horizontal="right" shrinkToFit="1"/>
    </xf>
    <xf numFmtId="179" fontId="45" fillId="0" borderId="55" xfId="6" quotePrefix="1" applyNumberFormat="1" applyFont="1" applyFill="1" applyBorder="1" applyAlignment="1">
      <alignment horizontal="right" shrinkToFit="1"/>
    </xf>
    <xf numFmtId="179" fontId="45" fillId="0" borderId="66" xfId="6" quotePrefix="1" applyNumberFormat="1" applyFont="1" applyFill="1" applyBorder="1" applyAlignment="1">
      <alignment horizontal="right" shrinkToFit="1"/>
    </xf>
    <xf numFmtId="179" fontId="45" fillId="0" borderId="29" xfId="6" quotePrefix="1" applyNumberFormat="1" applyFont="1" applyFill="1" applyBorder="1" applyAlignment="1">
      <alignment horizontal="right" shrinkToFit="1"/>
    </xf>
    <xf numFmtId="179" fontId="45" fillId="0" borderId="16" xfId="6" quotePrefix="1" applyNumberFormat="1" applyFont="1" applyFill="1" applyBorder="1" applyAlignment="1">
      <alignment horizontal="right" shrinkToFit="1"/>
    </xf>
    <xf numFmtId="179" fontId="45" fillId="0" borderId="54" xfId="6" quotePrefix="1" applyNumberFormat="1" applyFont="1" applyFill="1" applyBorder="1" applyAlignment="1">
      <alignment horizontal="right" shrinkToFit="1"/>
    </xf>
    <xf numFmtId="179" fontId="45" fillId="0" borderId="66" xfId="6" applyNumberFormat="1" applyFont="1" applyFill="1" applyBorder="1" applyAlignment="1">
      <alignment horizontal="right" shrinkToFit="1"/>
    </xf>
    <xf numFmtId="179" fontId="45" fillId="0" borderId="53" xfId="6" applyNumberFormat="1" applyFont="1" applyFill="1" applyBorder="1" applyAlignment="1">
      <alignment horizontal="right" shrinkToFit="1"/>
    </xf>
    <xf numFmtId="179" fontId="45" fillId="0" borderId="53" xfId="6" quotePrefix="1" applyNumberFormat="1" applyFont="1" applyFill="1" applyBorder="1" applyAlignment="1">
      <alignment horizontal="right" shrinkToFit="1"/>
    </xf>
    <xf numFmtId="179" fontId="41" fillId="0" borderId="14" xfId="6" applyNumberFormat="1" applyFont="1" applyFill="1" applyBorder="1" applyAlignment="1">
      <alignment horizontal="right" shrinkToFit="1"/>
    </xf>
    <xf numFmtId="179" fontId="41" fillId="0" borderId="26" xfId="6" applyNumberFormat="1" applyFont="1" applyFill="1" applyBorder="1" applyAlignment="1">
      <alignment horizontal="right" shrinkToFit="1"/>
    </xf>
    <xf numFmtId="179" fontId="41" fillId="0" borderId="45" xfId="6" applyNumberFormat="1" applyFont="1" applyFill="1" applyBorder="1" applyAlignment="1">
      <alignment horizontal="right" shrinkToFit="1"/>
    </xf>
    <xf numFmtId="179" fontId="41" fillId="0" borderId="27" xfId="6" applyNumberFormat="1" applyFont="1" applyFill="1" applyBorder="1" applyAlignment="1">
      <alignment horizontal="right" shrinkToFit="1"/>
    </xf>
    <xf numFmtId="179" fontId="41" fillId="0" borderId="56" xfId="6" applyNumberFormat="1" applyFont="1" applyFill="1" applyBorder="1" applyAlignment="1">
      <alignment horizontal="right" shrinkToFit="1"/>
    </xf>
    <xf numFmtId="179" fontId="41" fillId="0" borderId="18" xfId="6" applyNumberFormat="1" applyFont="1" applyFill="1" applyBorder="1" applyAlignment="1">
      <alignment horizontal="right" shrinkToFit="1"/>
    </xf>
    <xf numFmtId="179" fontId="45" fillId="0" borderId="27" xfId="6" quotePrefix="1" applyNumberFormat="1" applyFont="1" applyFill="1" applyBorder="1" applyAlignment="1">
      <alignment horizontal="right" shrinkToFit="1"/>
    </xf>
    <xf numFmtId="179" fontId="45" fillId="0" borderId="56" xfId="6" quotePrefix="1" applyNumberFormat="1" applyFont="1" applyFill="1" applyBorder="1" applyAlignment="1">
      <alignment horizontal="right" shrinkToFit="1"/>
    </xf>
    <xf numFmtId="179" fontId="45" fillId="0" borderId="67" xfId="6" quotePrefix="1" applyNumberFormat="1" applyFont="1" applyFill="1" applyBorder="1" applyAlignment="1">
      <alignment horizontal="right" shrinkToFit="1"/>
    </xf>
    <xf numFmtId="179" fontId="45" fillId="0" borderId="26" xfId="6" quotePrefix="1" applyNumberFormat="1" applyFont="1" applyFill="1" applyBorder="1" applyAlignment="1">
      <alignment horizontal="right" shrinkToFit="1"/>
    </xf>
    <xf numFmtId="179" fontId="45" fillId="0" borderId="14" xfId="6" quotePrefix="1" applyNumberFormat="1" applyFont="1" applyFill="1" applyBorder="1" applyAlignment="1">
      <alignment horizontal="right" shrinkToFit="1"/>
    </xf>
    <xf numFmtId="179" fontId="45" fillId="0" borderId="18" xfId="6" quotePrefix="1" applyNumberFormat="1" applyFont="1" applyFill="1" applyBorder="1" applyAlignment="1">
      <alignment horizontal="right" shrinkToFit="1"/>
    </xf>
    <xf numFmtId="179" fontId="45" fillId="0" borderId="45" xfId="6" quotePrefix="1" applyNumberFormat="1" applyFont="1" applyFill="1" applyBorder="1" applyAlignment="1">
      <alignment horizontal="right" shrinkToFit="1"/>
    </xf>
    <xf numFmtId="178" fontId="42" fillId="0" borderId="5" xfId="0" applyNumberFormat="1" applyFont="1" applyFill="1" applyBorder="1" applyAlignment="1">
      <alignment wrapText="1"/>
    </xf>
    <xf numFmtId="179" fontId="42" fillId="0" borderId="11" xfId="6" applyNumberFormat="1" applyFont="1" applyFill="1" applyBorder="1" applyAlignment="1">
      <alignment horizontal="right" shrinkToFit="1"/>
    </xf>
    <xf numFmtId="179" fontId="42" fillId="0" borderId="85" xfId="6" applyNumberFormat="1" applyFont="1" applyFill="1" applyBorder="1" applyAlignment="1">
      <alignment horizontal="right" shrinkToFit="1"/>
    </xf>
    <xf numFmtId="179" fontId="42" fillId="0" borderId="84" xfId="6" applyNumberFormat="1" applyFont="1" applyFill="1" applyBorder="1" applyAlignment="1">
      <alignment horizontal="right" shrinkToFit="1"/>
    </xf>
    <xf numFmtId="179" fontId="42" fillId="0" borderId="90" xfId="6" applyNumberFormat="1" applyFont="1" applyFill="1" applyBorder="1" applyAlignment="1">
      <alignment horizontal="right" shrinkToFit="1"/>
    </xf>
    <xf numFmtId="179" fontId="42" fillId="0" borderId="3" xfId="6" applyNumberFormat="1" applyFont="1" applyFill="1" applyBorder="1" applyAlignment="1">
      <alignment horizontal="right" shrinkToFit="1"/>
    </xf>
    <xf numFmtId="179" fontId="42" fillId="0" borderId="78" xfId="6" applyNumberFormat="1" applyFont="1" applyFill="1" applyBorder="1" applyAlignment="1">
      <alignment horizontal="right" shrinkToFit="1"/>
    </xf>
    <xf numFmtId="179" fontId="42" fillId="0" borderId="68" xfId="6" applyNumberFormat="1" applyFont="1" applyFill="1" applyBorder="1" applyAlignment="1">
      <alignment horizontal="right" shrinkToFit="1"/>
    </xf>
    <xf numFmtId="179" fontId="42" fillId="0" borderId="30" xfId="6" quotePrefix="1" applyNumberFormat="1" applyFont="1" applyFill="1" applyBorder="1" applyAlignment="1">
      <alignment horizontal="right" shrinkToFit="1"/>
    </xf>
    <xf numFmtId="179" fontId="42" fillId="0" borderId="44" xfId="6" quotePrefix="1" applyNumberFormat="1" applyFont="1" applyFill="1" applyBorder="1" applyAlignment="1">
      <alignment horizontal="right" shrinkToFit="1"/>
    </xf>
    <xf numFmtId="179" fontId="42" fillId="0" borderId="35" xfId="6" quotePrefix="1" applyNumberFormat="1" applyFont="1" applyFill="1" applyBorder="1" applyAlignment="1">
      <alignment horizontal="right" shrinkToFit="1"/>
    </xf>
    <xf numFmtId="179" fontId="42" fillId="0" borderId="76" xfId="6" quotePrefix="1" applyNumberFormat="1" applyFont="1" applyFill="1" applyBorder="1" applyAlignment="1">
      <alignment horizontal="right" shrinkToFit="1"/>
    </xf>
    <xf numFmtId="179" fontId="42" fillId="0" borderId="9" xfId="6" quotePrefix="1" applyNumberFormat="1" applyFont="1" applyFill="1" applyBorder="1" applyAlignment="1">
      <alignment horizontal="right" shrinkToFit="1"/>
    </xf>
    <xf numFmtId="179" fontId="42" fillId="0" borderId="2" xfId="6" quotePrefix="1" applyNumberFormat="1" applyFont="1" applyFill="1" applyBorder="1" applyAlignment="1">
      <alignment horizontal="right" shrinkToFit="1"/>
    </xf>
    <xf numFmtId="179" fontId="42" fillId="0" borderId="36" xfId="6" quotePrefix="1" applyNumberFormat="1" applyFont="1" applyFill="1" applyBorder="1" applyAlignment="1">
      <alignment horizontal="right" shrinkToFit="1"/>
    </xf>
    <xf numFmtId="179" fontId="41" fillId="0" borderId="91" xfId="6" applyNumberFormat="1" applyFont="1" applyFill="1" applyBorder="1" applyAlignment="1">
      <alignment horizontal="right" shrinkToFit="1"/>
    </xf>
    <xf numFmtId="179" fontId="41" fillId="0" borderId="37" xfId="6" applyNumberFormat="1" applyFont="1" applyFill="1" applyBorder="1" applyAlignment="1">
      <alignment horizontal="right" shrinkToFit="1"/>
    </xf>
    <xf numFmtId="179" fontId="45" fillId="0" borderId="38" xfId="6" applyNumberFormat="1" applyFont="1" applyFill="1" applyBorder="1" applyAlignment="1">
      <alignment horizontal="right" shrinkToFit="1"/>
    </xf>
    <xf numFmtId="179" fontId="41" fillId="0" borderId="80" xfId="6" applyNumberFormat="1" applyFont="1" applyFill="1" applyBorder="1" applyAlignment="1">
      <alignment horizontal="right" shrinkToFit="1"/>
    </xf>
    <xf numFmtId="179" fontId="41" fillId="0" borderId="92" xfId="6" applyNumberFormat="1" applyFont="1" applyFill="1" applyBorder="1" applyAlignment="1">
      <alignment horizontal="right" shrinkToFit="1"/>
    </xf>
    <xf numFmtId="179" fontId="41" fillId="0" borderId="58" xfId="6" applyNumberFormat="1" applyFont="1" applyFill="1" applyBorder="1" applyAlignment="1">
      <alignment horizontal="right" shrinkToFit="1"/>
    </xf>
    <xf numFmtId="179" fontId="41" fillId="0" borderId="31" xfId="6" applyNumberFormat="1" applyFont="1" applyFill="1" applyBorder="1" applyAlignment="1">
      <alignment horizontal="right" shrinkToFit="1"/>
    </xf>
    <xf numFmtId="179" fontId="41" fillId="0" borderId="0" xfId="6" applyNumberFormat="1" applyFont="1" applyFill="1" applyBorder="1" applyAlignment="1">
      <alignment horizontal="right" shrinkToFit="1"/>
    </xf>
    <xf numFmtId="179" fontId="41" fillId="0" borderId="10" xfId="6" applyNumberFormat="1" applyFont="1" applyFill="1" applyBorder="1" applyAlignment="1">
      <alignment horizontal="right" shrinkToFit="1"/>
    </xf>
    <xf numFmtId="179" fontId="41" fillId="0" borderId="50" xfId="6" applyNumberFormat="1" applyFont="1" applyFill="1" applyBorder="1" applyAlignment="1">
      <alignment horizontal="right" shrinkToFit="1"/>
    </xf>
    <xf numFmtId="179" fontId="41" fillId="0" borderId="71" xfId="6" applyNumberFormat="1" applyFont="1" applyFill="1" applyBorder="1" applyAlignment="1">
      <alignment horizontal="right" shrinkToFit="1"/>
    </xf>
    <xf numFmtId="179" fontId="41" fillId="0" borderId="81" xfId="6" applyNumberFormat="1" applyFont="1" applyFill="1" applyBorder="1" applyAlignment="1">
      <alignment horizontal="right" shrinkToFit="1"/>
    </xf>
    <xf numFmtId="179" fontId="41" fillId="0" borderId="38" xfId="6" applyNumberFormat="1" applyFont="1" applyFill="1" applyBorder="1" applyAlignment="1">
      <alignment horizontal="right" shrinkToFit="1"/>
    </xf>
    <xf numFmtId="179" fontId="41" fillId="0" borderId="40" xfId="6" applyNumberFormat="1" applyFont="1" applyFill="1" applyBorder="1" applyAlignment="1">
      <alignment horizontal="right" shrinkToFit="1"/>
    </xf>
    <xf numFmtId="178" fontId="41" fillId="0" borderId="93" xfId="0" applyNumberFormat="1" applyFont="1" applyFill="1" applyBorder="1" applyAlignment="1">
      <alignment horizontal="left" wrapText="1"/>
    </xf>
    <xf numFmtId="179" fontId="41" fillId="0" borderId="32" xfId="6" applyNumberFormat="1" applyFont="1" applyFill="1" applyBorder="1" applyAlignment="1">
      <alignment horizontal="right" shrinkToFit="1"/>
    </xf>
    <xf numFmtId="179" fontId="41" fillId="0" borderId="89" xfId="6" applyNumberFormat="1" applyFont="1" applyFill="1" applyBorder="1" applyAlignment="1">
      <alignment horizontal="right" shrinkToFit="1"/>
    </xf>
    <xf numFmtId="179" fontId="41" fillId="0" borderId="83" xfId="6" applyNumberFormat="1" applyFont="1" applyFill="1" applyBorder="1" applyAlignment="1">
      <alignment horizontal="right" shrinkToFit="1"/>
    </xf>
    <xf numFmtId="179" fontId="41" fillId="0" borderId="65" xfId="6" applyNumberFormat="1" applyFont="1" applyFill="1" applyBorder="1" applyAlignment="1">
      <alignment horizontal="right" shrinkToFit="1"/>
    </xf>
    <xf numFmtId="179" fontId="41" fillId="0" borderId="63" xfId="6" applyNumberFormat="1" applyFont="1" applyFill="1" applyBorder="1" applyAlignment="1">
      <alignment horizontal="right" shrinkToFit="1"/>
    </xf>
    <xf numFmtId="179" fontId="41" fillId="0" borderId="94" xfId="6" applyNumberFormat="1" applyFont="1" applyFill="1" applyBorder="1" applyAlignment="1">
      <alignment horizontal="right" shrinkToFit="1"/>
    </xf>
    <xf numFmtId="179" fontId="41" fillId="0" borderId="79" xfId="6" applyNumberFormat="1" applyFont="1" applyFill="1" applyBorder="1" applyAlignment="1">
      <alignment horizontal="right" shrinkToFit="1"/>
    </xf>
    <xf numFmtId="179" fontId="41" fillId="0" borderId="62" xfId="6" applyNumberFormat="1" applyFont="1" applyFill="1" applyBorder="1" applyAlignment="1">
      <alignment horizontal="right" shrinkToFit="1"/>
    </xf>
    <xf numFmtId="178" fontId="42" fillId="0" borderId="8" xfId="0" applyNumberFormat="1" applyFont="1" applyFill="1" applyBorder="1" applyAlignment="1">
      <alignment horizontal="left" wrapText="1"/>
    </xf>
    <xf numFmtId="178" fontId="41" fillId="0" borderId="12" xfId="0" applyNumberFormat="1" applyFont="1" applyFill="1" applyBorder="1" applyAlignment="1">
      <alignment horizontal="left" wrapText="1"/>
    </xf>
    <xf numFmtId="179" fontId="41" fillId="0" borderId="33" xfId="6" applyNumberFormat="1" applyFont="1" applyFill="1" applyBorder="1" applyAlignment="1">
      <alignment horizontal="right" shrinkToFit="1"/>
    </xf>
    <xf numFmtId="179" fontId="41" fillId="0" borderId="61" xfId="6" applyNumberFormat="1" applyFont="1" applyFill="1" applyBorder="1" applyAlignment="1">
      <alignment horizontal="right" shrinkToFit="1"/>
    </xf>
    <xf numFmtId="178" fontId="42" fillId="0" borderId="21" xfId="0" applyNumberFormat="1" applyFont="1" applyFill="1" applyBorder="1" applyAlignment="1">
      <alignment horizontal="left" wrapText="1"/>
    </xf>
    <xf numFmtId="179" fontId="42" fillId="0" borderId="20" xfId="6" applyNumberFormat="1" applyFont="1" applyFill="1" applyBorder="1" applyAlignment="1">
      <alignment horizontal="right" shrinkToFit="1"/>
    </xf>
    <xf numFmtId="179" fontId="42" fillId="0" borderId="34" xfId="6" applyNumberFormat="1" applyFont="1" applyFill="1" applyBorder="1" applyAlignment="1">
      <alignment horizontal="right" shrinkToFit="1"/>
    </xf>
    <xf numFmtId="179" fontId="42" fillId="0" borderId="13" xfId="6" applyNumberFormat="1" applyFont="1" applyFill="1" applyBorder="1" applyAlignment="1">
      <alignment horizontal="right" shrinkToFit="1"/>
    </xf>
    <xf numFmtId="179" fontId="42" fillId="0" borderId="51" xfId="6" applyNumberFormat="1" applyFont="1" applyFill="1" applyBorder="1" applyAlignment="1">
      <alignment horizontal="right" shrinkToFit="1"/>
    </xf>
    <xf numFmtId="179" fontId="42" fillId="0" borderId="57" xfId="6" applyNumberFormat="1" applyFont="1" applyFill="1" applyBorder="1" applyAlignment="1">
      <alignment horizontal="right" shrinkToFit="1"/>
    </xf>
    <xf numFmtId="179" fontId="42" fillId="0" borderId="72" xfId="6" applyNumberFormat="1" applyFont="1" applyFill="1" applyBorder="1" applyAlignment="1">
      <alignment horizontal="right" shrinkToFit="1"/>
    </xf>
    <xf numFmtId="179" fontId="42" fillId="0" borderId="42" xfId="6" applyNumberFormat="1" applyFont="1" applyFill="1" applyBorder="1" applyAlignment="1">
      <alignment horizontal="right" shrinkToFit="1"/>
    </xf>
    <xf numFmtId="179" fontId="41" fillId="0" borderId="0" xfId="0" applyNumberFormat="1" applyFont="1" applyFill="1" applyBorder="1" applyAlignment="1">
      <alignment horizontal="left" shrinkToFit="1"/>
    </xf>
    <xf numFmtId="0" fontId="5" fillId="0" borderId="0" xfId="0" applyNumberFormat="1" applyFont="1" applyFill="1" applyBorder="1" applyAlignment="1">
      <alignment vertical="center"/>
    </xf>
    <xf numFmtId="3" fontId="18" fillId="0" borderId="0" xfId="0" applyNumberFormat="1" applyFont="1" applyFill="1" applyBorder="1"/>
    <xf numFmtId="0" fontId="29" fillId="0" borderId="0" xfId="0" applyFont="1" applyFill="1" applyBorder="1" applyAlignment="1">
      <alignment horizontal="left"/>
    </xf>
    <xf numFmtId="179" fontId="41" fillId="0" borderId="0" xfId="0" applyNumberFormat="1" applyFont="1" applyFill="1" applyBorder="1" applyAlignment="1">
      <alignment horizontal="left"/>
    </xf>
    <xf numFmtId="179" fontId="29" fillId="0" borderId="0" xfId="0" applyNumberFormat="1" applyFont="1" applyFill="1" applyBorder="1" applyAlignment="1"/>
    <xf numFmtId="179" fontId="18" fillId="0" borderId="0" xfId="0" applyNumberFormat="1" applyFont="1" applyFill="1" applyBorder="1" applyAlignment="1"/>
    <xf numFmtId="179" fontId="18" fillId="0" borderId="0" xfId="0" applyNumberFormat="1" applyFont="1" applyFill="1" applyAlignment="1"/>
    <xf numFmtId="0" fontId="18" fillId="0" borderId="0" xfId="0" applyFont="1" applyFill="1" applyBorder="1" applyAlignment="1"/>
    <xf numFmtId="0" fontId="18" fillId="0" borderId="0" xfId="0" applyFont="1" applyFill="1" applyAlignment="1"/>
    <xf numFmtId="179" fontId="16" fillId="0" borderId="0" xfId="6" applyNumberFormat="1" applyFont="1" applyFill="1" applyAlignment="1">
      <alignment horizontal="right"/>
    </xf>
    <xf numFmtId="176" fontId="16" fillId="0" borderId="0" xfId="6" applyNumberFormat="1" applyFont="1" applyFill="1"/>
    <xf numFmtId="0" fontId="18" fillId="0" borderId="0" xfId="0" applyFont="1" applyFill="1" applyBorder="1" applyAlignment="1">
      <alignment horizontal="left" shrinkToFit="1"/>
    </xf>
    <xf numFmtId="179" fontId="18" fillId="0" borderId="0" xfId="0" applyNumberFormat="1" applyFont="1" applyFill="1"/>
    <xf numFmtId="179" fontId="18" fillId="0" borderId="30" xfId="0" applyNumberFormat="1" applyFont="1" applyFill="1" applyBorder="1" applyAlignment="1">
      <alignment horizontal="center" vertical="center" wrapText="1" shrinkToFit="1"/>
    </xf>
    <xf numFmtId="179" fontId="18" fillId="0" borderId="30"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wrapText="1" shrinkToFit="1"/>
    </xf>
    <xf numFmtId="179" fontId="24" fillId="0" borderId="54" xfId="6" applyNumberFormat="1" applyFont="1" applyFill="1" applyBorder="1"/>
    <xf numFmtId="181" fontId="18" fillId="0" borderId="25" xfId="6" applyNumberFormat="1" applyFont="1" applyFill="1" applyBorder="1" applyAlignment="1">
      <alignment horizontal="right"/>
    </xf>
    <xf numFmtId="179" fontId="18" fillId="0" borderId="25" xfId="6" applyNumberFormat="1" applyFont="1" applyFill="1" applyBorder="1" applyAlignment="1">
      <alignment horizontal="right"/>
    </xf>
    <xf numFmtId="179" fontId="18" fillId="0" borderId="17" xfId="6" applyNumberFormat="1" applyFont="1" applyFill="1" applyBorder="1" applyAlignment="1">
      <alignment horizontal="right"/>
    </xf>
    <xf numFmtId="181" fontId="18" fillId="0" borderId="26" xfId="6" applyNumberFormat="1" applyFont="1" applyFill="1" applyBorder="1" applyAlignment="1">
      <alignment horizontal="right"/>
    </xf>
    <xf numFmtId="179" fontId="18" fillId="0" borderId="18" xfId="6" applyNumberFormat="1" applyFont="1" applyFill="1" applyBorder="1" applyAlignment="1">
      <alignment horizontal="right"/>
    </xf>
    <xf numFmtId="179" fontId="18" fillId="0" borderId="32" xfId="6" applyNumberFormat="1" applyFont="1" applyFill="1" applyBorder="1" applyAlignment="1">
      <alignment horizontal="right"/>
    </xf>
    <xf numFmtId="179" fontId="18" fillId="0" borderId="19" xfId="6" applyNumberFormat="1" applyFont="1" applyFill="1" applyBorder="1" applyAlignment="1">
      <alignment horizontal="right"/>
    </xf>
    <xf numFmtId="0" fontId="23" fillId="0" borderId="0" xfId="0" quotePrefix="1" applyNumberFormat="1" applyFont="1" applyFill="1" applyBorder="1"/>
    <xf numFmtId="181" fontId="24" fillId="0" borderId="30" xfId="6" applyNumberFormat="1" applyFont="1" applyFill="1" applyBorder="1" applyAlignment="1">
      <alignment horizontal="right"/>
    </xf>
    <xf numFmtId="179" fontId="24" fillId="0" borderId="2" xfId="6" applyNumberFormat="1" applyFont="1" applyFill="1" applyBorder="1" applyAlignment="1">
      <alignment horizontal="right"/>
    </xf>
    <xf numFmtId="179" fontId="26" fillId="0" borderId="0" xfId="0" applyNumberFormat="1" applyFont="1" applyFill="1"/>
    <xf numFmtId="181" fontId="24" fillId="0" borderId="31" xfId="6" applyNumberFormat="1" applyFont="1" applyFill="1" applyBorder="1" applyAlignment="1">
      <alignment horizontal="right"/>
    </xf>
    <xf numFmtId="179" fontId="24" fillId="0" borderId="0" xfId="6" applyNumberFormat="1" applyFont="1" applyFill="1" applyBorder="1" applyAlignment="1">
      <alignment horizontal="right"/>
    </xf>
    <xf numFmtId="179" fontId="24" fillId="0" borderId="62" xfId="6" applyNumberFormat="1" applyFont="1" applyFill="1" applyBorder="1" applyAlignment="1">
      <alignment horizontal="right"/>
    </xf>
    <xf numFmtId="181" fontId="27" fillId="0" borderId="25" xfId="6" applyNumberFormat="1" applyFont="1" applyFill="1" applyBorder="1" applyAlignment="1">
      <alignment horizontal="right"/>
    </xf>
    <xf numFmtId="181" fontId="27" fillId="0" borderId="18" xfId="6" applyNumberFormat="1" applyFont="1" applyFill="1" applyBorder="1" applyAlignment="1">
      <alignment horizontal="right"/>
    </xf>
    <xf numFmtId="179" fontId="27" fillId="0" borderId="19" xfId="6" applyNumberFormat="1" applyFont="1" applyFill="1" applyBorder="1" applyAlignment="1">
      <alignment horizontal="right"/>
    </xf>
    <xf numFmtId="0" fontId="23" fillId="0" borderId="10" xfId="0" applyFont="1" applyFill="1" applyBorder="1" applyAlignment="1">
      <alignment wrapText="1"/>
    </xf>
    <xf numFmtId="181" fontId="18" fillId="0" borderId="31" xfId="6" applyNumberFormat="1" applyFont="1" applyFill="1" applyBorder="1" applyAlignment="1">
      <alignment horizontal="right"/>
    </xf>
    <xf numFmtId="181" fontId="24" fillId="0" borderId="33" xfId="6" applyNumberFormat="1" applyFont="1" applyFill="1" applyBorder="1" applyAlignment="1">
      <alignment horizontal="right"/>
    </xf>
    <xf numFmtId="179" fontId="24" fillId="0" borderId="86" xfId="6" applyNumberFormat="1" applyFont="1" applyFill="1" applyBorder="1" applyAlignment="1">
      <alignment horizontal="right"/>
    </xf>
    <xf numFmtId="181" fontId="18" fillId="0" borderId="32" xfId="6" applyNumberFormat="1" applyFont="1" applyFill="1" applyBorder="1" applyAlignment="1">
      <alignment horizontal="right"/>
    </xf>
    <xf numFmtId="181" fontId="24" fillId="0" borderId="29" xfId="6" applyNumberFormat="1" applyFont="1" applyFill="1" applyBorder="1" applyAlignment="1">
      <alignment horizontal="right"/>
    </xf>
    <xf numFmtId="179" fontId="24" fillId="0" borderId="54" xfId="6" applyNumberFormat="1" applyFont="1" applyFill="1" applyBorder="1" applyAlignment="1">
      <alignment horizontal="right"/>
    </xf>
    <xf numFmtId="181" fontId="18" fillId="0" borderId="83" xfId="6" applyNumberFormat="1" applyFont="1" applyFill="1" applyBorder="1" applyAlignment="1">
      <alignment horizontal="right"/>
    </xf>
    <xf numFmtId="181" fontId="27" fillId="0" borderId="45" xfId="6" applyNumberFormat="1" applyFont="1" applyFill="1" applyBorder="1" applyAlignment="1">
      <alignment horizontal="right"/>
    </xf>
    <xf numFmtId="179" fontId="18" fillId="0" borderId="83" xfId="6" applyNumberFormat="1" applyFont="1" applyFill="1" applyBorder="1" applyAlignment="1">
      <alignment horizontal="right"/>
    </xf>
    <xf numFmtId="0" fontId="25" fillId="0" borderId="10" xfId="0" applyFont="1" applyFill="1" applyBorder="1" applyAlignment="1">
      <alignment wrapText="1"/>
    </xf>
    <xf numFmtId="179" fontId="24" fillId="0" borderId="83" xfId="6" applyNumberFormat="1" applyFont="1" applyFill="1" applyBorder="1" applyAlignment="1">
      <alignment horizontal="right"/>
    </xf>
    <xf numFmtId="49"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18" fillId="0" borderId="31" xfId="6" applyNumberFormat="1" applyFont="1" applyFill="1" applyBorder="1" applyAlignment="1"/>
    <xf numFmtId="179" fontId="18" fillId="0" borderId="0" xfId="6" applyNumberFormat="1" applyFont="1" applyFill="1" applyBorder="1" applyAlignment="1"/>
    <xf numFmtId="181" fontId="18" fillId="0" borderId="18" xfId="6" applyNumberFormat="1" applyFont="1" applyFill="1" applyBorder="1" applyAlignment="1">
      <alignment horizontal="right"/>
    </xf>
    <xf numFmtId="181" fontId="18" fillId="0" borderId="67" xfId="6" applyNumberFormat="1" applyFont="1" applyFill="1" applyBorder="1" applyAlignment="1">
      <alignment horizontal="right"/>
    </xf>
    <xf numFmtId="181" fontId="18" fillId="0" borderId="45" xfId="6" applyNumberFormat="1" applyFont="1" applyFill="1" applyBorder="1" applyAlignment="1">
      <alignment horizontal="right"/>
    </xf>
    <xf numFmtId="0" fontId="23" fillId="0" borderId="18" xfId="0" applyFont="1" applyFill="1" applyBorder="1" applyAlignment="1"/>
    <xf numFmtId="3" fontId="23" fillId="0" borderId="18" xfId="0" applyNumberFormat="1" applyFont="1" applyFill="1" applyBorder="1"/>
    <xf numFmtId="179" fontId="18" fillId="0" borderId="85" xfId="6" applyNumberFormat="1" applyFont="1" applyFill="1" applyBorder="1" applyAlignment="1">
      <alignment horizontal="right"/>
    </xf>
    <xf numFmtId="179" fontId="18" fillId="0" borderId="3" xfId="6" applyNumberFormat="1" applyFont="1" applyFill="1" applyBorder="1" applyAlignment="1">
      <alignment horizontal="right"/>
    </xf>
    <xf numFmtId="179" fontId="18" fillId="0" borderId="26" xfId="0" applyNumberFormat="1" applyFont="1" applyFill="1" applyBorder="1" applyAlignment="1">
      <alignment horizontal="right" vertical="center"/>
    </xf>
    <xf numFmtId="179" fontId="18" fillId="0" borderId="65" xfId="6" applyNumberFormat="1" applyFont="1" applyFill="1" applyBorder="1" applyAlignment="1">
      <alignment horizontal="right"/>
    </xf>
    <xf numFmtId="179" fontId="24" fillId="0" borderId="85" xfId="6" applyNumberFormat="1" applyFont="1" applyFill="1" applyBorder="1" applyAlignment="1">
      <alignment horizontal="right"/>
    </xf>
    <xf numFmtId="179" fontId="24" fillId="0" borderId="3" xfId="6" applyNumberFormat="1" applyFont="1" applyFill="1" applyBorder="1" applyAlignment="1">
      <alignment horizontal="right"/>
    </xf>
    <xf numFmtId="179" fontId="18" fillId="0" borderId="2" xfId="6" applyNumberFormat="1" applyFont="1" applyFill="1" applyBorder="1" applyAlignment="1">
      <alignment horizontal="right"/>
    </xf>
    <xf numFmtId="179" fontId="18" fillId="0" borderId="76" xfId="6" applyNumberFormat="1" applyFont="1" applyFill="1" applyBorder="1" applyAlignment="1">
      <alignment horizontal="right"/>
    </xf>
    <xf numFmtId="179" fontId="18" fillId="0" borderId="54" xfId="6" applyNumberFormat="1" applyFont="1" applyFill="1" applyBorder="1" applyAlignment="1">
      <alignment horizontal="right"/>
    </xf>
    <xf numFmtId="179" fontId="18" fillId="0" borderId="66" xfId="6" applyNumberFormat="1" applyFont="1" applyFill="1" applyBorder="1" applyAlignment="1">
      <alignment horizontal="right"/>
    </xf>
    <xf numFmtId="179" fontId="24" fillId="0" borderId="13" xfId="6" applyNumberFormat="1" applyFont="1" applyFill="1" applyBorder="1" applyAlignment="1">
      <alignment horizontal="right"/>
    </xf>
    <xf numFmtId="179" fontId="24" fillId="0" borderId="72" xfId="6" applyNumberFormat="1" applyFont="1" applyFill="1" applyBorder="1" applyAlignment="1">
      <alignment horizontal="right"/>
    </xf>
    <xf numFmtId="179" fontId="18" fillId="0" borderId="0" xfId="6" applyNumberFormat="1" applyFont="1" applyFill="1" applyBorder="1" applyAlignment="1">
      <alignment vertical="center"/>
    </xf>
    <xf numFmtId="179" fontId="18" fillId="0" borderId="33" xfId="6" applyNumberFormat="1" applyFont="1" applyFill="1" applyBorder="1" applyAlignment="1">
      <alignment horizontal="right"/>
    </xf>
    <xf numFmtId="179" fontId="24" fillId="0" borderId="95" xfId="6" applyNumberFormat="1" applyFont="1" applyFill="1" applyBorder="1" applyAlignment="1">
      <alignment horizontal="right"/>
    </xf>
    <xf numFmtId="185" fontId="27" fillId="0" borderId="56" xfId="6" applyNumberFormat="1" applyFont="1" applyFill="1" applyBorder="1" applyAlignment="1">
      <alignment horizontal="right" shrinkToFit="1"/>
    </xf>
    <xf numFmtId="186" fontId="27" fillId="0" borderId="56" xfId="6" applyNumberFormat="1" applyFont="1" applyFill="1" applyBorder="1" applyAlignment="1">
      <alignment horizontal="right" shrinkToFit="1"/>
    </xf>
    <xf numFmtId="182" fontId="27" fillId="0" borderId="56" xfId="6" applyNumberFormat="1" applyFont="1" applyFill="1" applyBorder="1" applyAlignment="1">
      <alignment horizontal="right" shrinkToFit="1"/>
    </xf>
    <xf numFmtId="187" fontId="27" fillId="0" borderId="56" xfId="6" applyNumberFormat="1" applyFont="1" applyFill="1" applyBorder="1" applyAlignment="1">
      <alignment horizontal="right" shrinkToFit="1"/>
    </xf>
    <xf numFmtId="182" fontId="27" fillId="0" borderId="96" xfId="6" applyNumberFormat="1" applyFont="1" applyFill="1" applyBorder="1" applyAlignment="1">
      <alignment horizontal="right" shrinkToFit="1"/>
    </xf>
    <xf numFmtId="181" fontId="27" fillId="0" borderId="97" xfId="6" applyNumberFormat="1" applyFont="1" applyFill="1" applyBorder="1" applyAlignment="1">
      <alignment horizontal="right" shrinkToFit="1"/>
    </xf>
    <xf numFmtId="181" fontId="27" fillId="0" borderId="60" xfId="6" applyNumberFormat="1" applyFont="1" applyFill="1" applyBorder="1" applyAlignment="1">
      <alignment horizontal="right" shrinkToFit="1"/>
    </xf>
    <xf numFmtId="181" fontId="27" fillId="0" borderId="56" xfId="6" applyNumberFormat="1" applyFont="1" applyFill="1" applyBorder="1" applyAlignment="1">
      <alignment horizontal="right" shrinkToFit="1"/>
    </xf>
    <xf numFmtId="183" fontId="27" fillId="0" borderId="56" xfId="6" applyNumberFormat="1" applyFont="1" applyFill="1" applyBorder="1" applyAlignment="1">
      <alignment horizontal="right" shrinkToFit="1"/>
    </xf>
    <xf numFmtId="183" fontId="27" fillId="0" borderId="45" xfId="6" applyNumberFormat="1" applyFont="1" applyFill="1" applyBorder="1" applyAlignment="1">
      <alignment horizontal="right" shrinkToFit="1"/>
    </xf>
    <xf numFmtId="183" fontId="27" fillId="0" borderId="96" xfId="6" applyNumberFormat="1" applyFont="1" applyFill="1" applyBorder="1" applyAlignment="1">
      <alignment horizontal="right" shrinkToFit="1"/>
    </xf>
    <xf numFmtId="179" fontId="24" fillId="0" borderId="26" xfId="6" applyNumberFormat="1" applyFont="1" applyFill="1" applyBorder="1" applyAlignment="1">
      <alignment horizontal="right" shrinkToFit="1"/>
    </xf>
    <xf numFmtId="179" fontId="24" fillId="0" borderId="37" xfId="6" applyNumberFormat="1" applyFont="1" applyFill="1" applyBorder="1" applyAlignment="1">
      <alignment horizontal="right" shrinkToFit="1"/>
    </xf>
    <xf numFmtId="179" fontId="24" fillId="0" borderId="25" xfId="6" applyNumberFormat="1" applyFont="1" applyFill="1" applyBorder="1" applyAlignment="1">
      <alignment horizontal="right" shrinkToFit="1"/>
    </xf>
    <xf numFmtId="179" fontId="18" fillId="0" borderId="67" xfId="6" quotePrefix="1" applyNumberFormat="1" applyFont="1" applyFill="1" applyBorder="1" applyAlignment="1">
      <alignment horizontal="right"/>
    </xf>
    <xf numFmtId="179" fontId="18" fillId="0" borderId="77" xfId="6" applyNumberFormat="1" applyFont="1" applyFill="1" applyBorder="1" applyAlignment="1">
      <alignment horizontal="right"/>
    </xf>
    <xf numFmtId="179" fontId="24" fillId="0" borderId="99" xfId="6" applyNumberFormat="1" applyFont="1" applyFill="1" applyBorder="1" applyAlignment="1">
      <alignment horizontal="right"/>
    </xf>
    <xf numFmtId="183" fontId="27" fillId="0" borderId="67" xfId="6" applyNumberFormat="1" applyFont="1" applyFill="1" applyBorder="1" applyAlignment="1">
      <alignment horizontal="right" shrinkToFit="1"/>
    </xf>
    <xf numFmtId="183" fontId="27" fillId="0" borderId="75" xfId="6" applyNumberFormat="1" applyFont="1" applyFill="1" applyBorder="1" applyAlignment="1">
      <alignment horizontal="right" shrinkToFit="1"/>
    </xf>
    <xf numFmtId="179" fontId="27" fillId="0" borderId="30" xfId="6" applyNumberFormat="1" applyFont="1" applyFill="1" applyBorder="1" applyAlignment="1">
      <alignment horizontal="right"/>
    </xf>
    <xf numFmtId="179" fontId="27" fillId="0" borderId="76" xfId="6" applyNumberFormat="1" applyFont="1" applyFill="1" applyBorder="1" applyAlignment="1">
      <alignment horizontal="right"/>
    </xf>
    <xf numFmtId="179" fontId="35" fillId="0" borderId="8" xfId="6" applyNumberFormat="1" applyFont="1" applyFill="1" applyBorder="1" applyAlignment="1">
      <alignment horizontal="center" vertical="center" wrapText="1"/>
    </xf>
    <xf numFmtId="179" fontId="20" fillId="0" borderId="8" xfId="6" applyNumberFormat="1" applyFont="1" applyFill="1" applyBorder="1" applyAlignment="1">
      <alignment horizontal="center" vertical="center" wrapText="1"/>
    </xf>
    <xf numFmtId="185" fontId="27" fillId="0" borderId="45" xfId="6" applyNumberFormat="1" applyFont="1" applyFill="1" applyBorder="1" applyAlignment="1">
      <alignment horizontal="right" shrinkToFit="1"/>
    </xf>
    <xf numFmtId="182" fontId="27" fillId="0" borderId="45" xfId="6" applyNumberFormat="1" applyFont="1" applyFill="1" applyBorder="1" applyAlignment="1">
      <alignment horizontal="right" shrinkToFit="1"/>
    </xf>
    <xf numFmtId="182" fontId="27" fillId="0" borderId="48" xfId="6" applyNumberFormat="1" applyFont="1" applyFill="1" applyBorder="1" applyAlignment="1">
      <alignment horizontal="right" shrinkToFit="1"/>
    </xf>
    <xf numFmtId="181" fontId="27" fillId="0" borderId="75" xfId="6" applyNumberFormat="1" applyFont="1" applyFill="1" applyBorder="1" applyAlignment="1">
      <alignment horizontal="right"/>
    </xf>
    <xf numFmtId="185" fontId="27" fillId="0" borderId="67" xfId="6" applyNumberFormat="1" applyFont="1" applyFill="1" applyBorder="1" applyAlignment="1">
      <alignment horizontal="right" shrinkToFit="1"/>
    </xf>
    <xf numFmtId="187" fontId="27" fillId="0" borderId="67" xfId="6" applyNumberFormat="1" applyFont="1" applyFill="1" applyBorder="1" applyAlignment="1">
      <alignment horizontal="right" shrinkToFit="1"/>
    </xf>
    <xf numFmtId="182" fontId="27" fillId="0" borderId="67" xfId="6" applyNumberFormat="1" applyFont="1" applyFill="1" applyBorder="1" applyAlignment="1">
      <alignment horizontal="right" shrinkToFit="1"/>
    </xf>
    <xf numFmtId="182" fontId="27" fillId="0" borderId="75" xfId="6" applyNumberFormat="1" applyFont="1" applyFill="1" applyBorder="1" applyAlignment="1">
      <alignment horizontal="right" shrinkToFit="1"/>
    </xf>
    <xf numFmtId="181" fontId="27" fillId="6" borderId="74" xfId="6" applyNumberFormat="1" applyFont="1" applyFill="1" applyBorder="1" applyAlignment="1">
      <alignment horizontal="right" shrinkToFit="1"/>
    </xf>
    <xf numFmtId="181" fontId="27" fillId="6" borderId="67" xfId="6" applyNumberFormat="1" applyFont="1" applyFill="1" applyBorder="1" applyAlignment="1">
      <alignment horizontal="right" shrinkToFit="1"/>
    </xf>
    <xf numFmtId="187" fontId="19" fillId="6" borderId="67" xfId="6" applyNumberFormat="1" applyFont="1" applyFill="1" applyBorder="1" applyAlignment="1">
      <alignment horizontal="right" vertical="center"/>
    </xf>
    <xf numFmtId="0" fontId="21" fillId="6" borderId="6" xfId="0" applyFont="1" applyFill="1" applyBorder="1" applyAlignment="1">
      <alignment vertical="center" wrapText="1"/>
    </xf>
    <xf numFmtId="181" fontId="27" fillId="6" borderId="45" xfId="6" applyNumberFormat="1" applyFont="1" applyFill="1" applyBorder="1" applyAlignment="1">
      <alignment horizontal="right" shrinkToFit="1"/>
    </xf>
    <xf numFmtId="183" fontId="27" fillId="6" borderId="45" xfId="6" applyNumberFormat="1" applyFont="1" applyFill="1" applyBorder="1" applyAlignment="1">
      <alignment horizontal="right" shrinkToFit="1"/>
    </xf>
    <xf numFmtId="183" fontId="27" fillId="6" borderId="48" xfId="6" applyNumberFormat="1" applyFont="1" applyFill="1" applyBorder="1" applyAlignment="1">
      <alignment horizontal="right" shrinkToFit="1"/>
    </xf>
    <xf numFmtId="181" fontId="27" fillId="6" borderId="60" xfId="6" applyNumberFormat="1" applyFont="1" applyFill="1" applyBorder="1" applyAlignment="1">
      <alignment horizontal="right" shrinkToFit="1"/>
    </xf>
    <xf numFmtId="182" fontId="27" fillId="6" borderId="45" xfId="6" applyNumberFormat="1" applyFont="1" applyFill="1" applyBorder="1" applyAlignment="1">
      <alignment horizontal="right" shrinkToFit="1"/>
    </xf>
    <xf numFmtId="187" fontId="19" fillId="6" borderId="18" xfId="6" applyNumberFormat="1" applyFont="1" applyFill="1" applyBorder="1" applyAlignment="1">
      <alignment horizontal="right" vertical="center"/>
    </xf>
    <xf numFmtId="0" fontId="23" fillId="0" borderId="0" xfId="13" applyFont="1" applyAlignment="1">
      <alignment vertical="center"/>
    </xf>
    <xf numFmtId="181" fontId="27" fillId="0" borderId="74" xfId="6" applyNumberFormat="1" applyFont="1" applyFill="1" applyBorder="1" applyAlignment="1">
      <alignment horizontal="right"/>
    </xf>
    <xf numFmtId="181" fontId="27" fillId="0" borderId="67" xfId="6" applyNumberFormat="1" applyFont="1" applyFill="1" applyBorder="1" applyAlignment="1">
      <alignment horizontal="right"/>
    </xf>
    <xf numFmtId="181" fontId="24" fillId="0" borderId="76" xfId="6" applyNumberFormat="1" applyFont="1" applyFill="1" applyBorder="1" applyAlignment="1">
      <alignment horizontal="right"/>
    </xf>
    <xf numFmtId="181" fontId="24" fillId="0" borderId="71" xfId="6" applyNumberFormat="1" applyFont="1" applyFill="1" applyBorder="1" applyAlignment="1">
      <alignment horizontal="right"/>
    </xf>
    <xf numFmtId="181" fontId="24" fillId="0" borderId="77" xfId="6" applyNumberFormat="1" applyFont="1" applyFill="1" applyBorder="1" applyAlignment="1">
      <alignment horizontal="right"/>
    </xf>
    <xf numFmtId="181" fontId="18" fillId="0" borderId="71" xfId="6" applyNumberFormat="1" applyFont="1" applyFill="1" applyBorder="1" applyAlignment="1">
      <alignment horizontal="right"/>
    </xf>
    <xf numFmtId="181" fontId="24" fillId="0" borderId="66" xfId="6" applyNumberFormat="1" applyFont="1" applyFill="1" applyBorder="1" applyAlignment="1">
      <alignment horizontal="right"/>
    </xf>
    <xf numFmtId="181" fontId="27" fillId="0" borderId="79" xfId="6" applyNumberFormat="1" applyFont="1" applyFill="1" applyBorder="1" applyAlignment="1">
      <alignment horizontal="right"/>
    </xf>
    <xf numFmtId="181" fontId="27" fillId="0" borderId="76" xfId="6" applyNumberFormat="1" applyFont="1" applyFill="1" applyBorder="1" applyAlignment="1">
      <alignment horizontal="right"/>
    </xf>
    <xf numFmtId="181" fontId="27" fillId="0" borderId="71" xfId="6" applyNumberFormat="1" applyFont="1" applyFill="1" applyBorder="1" applyAlignment="1">
      <alignment horizontal="right"/>
    </xf>
    <xf numFmtId="9" fontId="16" fillId="0" borderId="0" xfId="14" applyFont="1" applyFill="1" applyAlignment="1"/>
    <xf numFmtId="9" fontId="16" fillId="0" borderId="0" xfId="14" applyFont="1" applyFill="1" applyAlignment="1">
      <alignment horizontal="right"/>
    </xf>
    <xf numFmtId="9" fontId="23" fillId="0" borderId="35" xfId="14" applyFont="1" applyFill="1" applyBorder="1" applyAlignment="1">
      <alignment horizontal="center"/>
    </xf>
    <xf numFmtId="9" fontId="23" fillId="0" borderId="30" xfId="14" applyFont="1" applyFill="1" applyBorder="1" applyAlignment="1">
      <alignment horizontal="center"/>
    </xf>
    <xf numFmtId="9" fontId="23" fillId="0" borderId="36" xfId="14" applyFont="1" applyFill="1" applyBorder="1" applyAlignment="1">
      <alignment horizontal="center"/>
    </xf>
    <xf numFmtId="9" fontId="23" fillId="0" borderId="0" xfId="14" applyFont="1" applyFill="1" applyBorder="1" applyAlignment="1"/>
    <xf numFmtId="9" fontId="5" fillId="0" borderId="0" xfId="14" applyFont="1" applyFill="1" applyBorder="1" applyAlignment="1">
      <alignment horizontal="center"/>
    </xf>
    <xf numFmtId="9" fontId="23" fillId="0" borderId="0" xfId="14" applyFont="1" applyFill="1" applyBorder="1" applyAlignment="1">
      <alignment horizontal="center"/>
    </xf>
    <xf numFmtId="9" fontId="23" fillId="0" borderId="0" xfId="14" applyFont="1" applyAlignment="1">
      <alignment vertical="center"/>
    </xf>
    <xf numFmtId="9" fontId="23" fillId="0" borderId="0" xfId="14" applyFont="1" applyAlignment="1">
      <alignment horizontal="right" vertical="center"/>
    </xf>
    <xf numFmtId="192" fontId="23" fillId="0" borderId="39" xfId="14" applyNumberFormat="1" applyFont="1" applyFill="1" applyBorder="1" applyAlignment="1"/>
    <xf numFmtId="192" fontId="23" fillId="0" borderId="37" xfId="14" applyNumberFormat="1" applyFont="1" applyFill="1" applyBorder="1" applyAlignment="1"/>
    <xf numFmtId="192" fontId="23" fillId="0" borderId="38" xfId="14" applyNumberFormat="1" applyFont="1" applyFill="1" applyBorder="1" applyAlignment="1"/>
    <xf numFmtId="192" fontId="23" fillId="0" borderId="52" xfId="14" applyNumberFormat="1" applyFont="1" applyFill="1" applyBorder="1" applyAlignment="1"/>
    <xf numFmtId="192" fontId="23" fillId="0" borderId="26" xfId="14" applyNumberFormat="1" applyFont="1" applyFill="1" applyBorder="1" applyAlignment="1"/>
    <xf numFmtId="192" fontId="23" fillId="0" borderId="45" xfId="14" applyNumberFormat="1" applyFont="1" applyFill="1" applyBorder="1" applyAlignment="1"/>
    <xf numFmtId="192" fontId="23" fillId="0" borderId="41" xfId="14" applyNumberFormat="1" applyFont="1" applyFill="1" applyBorder="1" applyAlignment="1"/>
    <xf numFmtId="192" fontId="23" fillId="0" borderId="31" xfId="14" applyNumberFormat="1" applyFont="1" applyFill="1" applyBorder="1" applyAlignment="1"/>
    <xf numFmtId="192" fontId="23" fillId="0" borderId="40" xfId="14" applyNumberFormat="1" applyFont="1" applyFill="1" applyBorder="1" applyAlignment="1"/>
    <xf numFmtId="192" fontId="23" fillId="0" borderId="43" xfId="14" applyNumberFormat="1" applyFont="1" applyFill="1" applyBorder="1" applyAlignment="1"/>
    <xf numFmtId="192" fontId="23" fillId="0" borderId="34" xfId="14" applyNumberFormat="1" applyFont="1" applyFill="1" applyBorder="1" applyAlignment="1"/>
    <xf numFmtId="192" fontId="23" fillId="0" borderId="42" xfId="14" applyNumberFormat="1" applyFont="1" applyFill="1" applyBorder="1" applyAlignment="1"/>
    <xf numFmtId="186" fontId="27" fillId="0" borderId="45" xfId="6" applyNumberFormat="1" applyFont="1" applyFill="1" applyBorder="1" applyAlignment="1">
      <alignment horizontal="right" shrinkToFit="1"/>
    </xf>
    <xf numFmtId="187" fontId="27" fillId="0" borderId="45" xfId="6" applyNumberFormat="1" applyFont="1" applyFill="1" applyBorder="1" applyAlignment="1">
      <alignment horizontal="right" shrinkToFit="1"/>
    </xf>
    <xf numFmtId="188" fontId="27" fillId="0" borderId="45" xfId="6" applyNumberFormat="1" applyFont="1" applyFill="1" applyBorder="1" applyAlignment="1">
      <alignment horizontal="right" shrinkToFit="1"/>
    </xf>
    <xf numFmtId="191" fontId="27" fillId="0" borderId="27" xfId="6" applyNumberFormat="1" applyFont="1" applyFill="1" applyBorder="1" applyAlignment="1">
      <alignment horizontal="right" shrinkToFit="1"/>
    </xf>
    <xf numFmtId="0" fontId="23" fillId="0" borderId="24" xfId="0" applyFont="1" applyFill="1" applyBorder="1" applyAlignment="1">
      <alignment vertical="top" wrapText="1"/>
    </xf>
    <xf numFmtId="179" fontId="51" fillId="0" borderId="83" xfId="8" applyNumberFormat="1" applyFont="1" applyBorder="1" applyAlignment="1">
      <alignment horizontal="right"/>
    </xf>
    <xf numFmtId="189" fontId="51" fillId="0" borderId="26" xfId="8" applyNumberFormat="1" applyFont="1" applyBorder="1" applyAlignment="1">
      <alignment horizontal="right"/>
    </xf>
    <xf numFmtId="189" fontId="51" fillId="0" borderId="83" xfId="8" applyNumberFormat="1" applyFont="1" applyBorder="1" applyAlignment="1">
      <alignment horizontal="right"/>
    </xf>
    <xf numFmtId="179" fontId="52" fillId="0" borderId="30" xfId="8" applyNumberFormat="1" applyFont="1" applyBorder="1" applyAlignment="1">
      <alignment horizontal="right"/>
    </xf>
    <xf numFmtId="179" fontId="52" fillId="0" borderId="25" xfId="8" applyNumberFormat="1" applyFont="1" applyBorder="1" applyAlignment="1">
      <alignment horizontal="right"/>
    </xf>
    <xf numFmtId="179" fontId="51" fillId="0" borderId="26" xfId="8" applyNumberFormat="1" applyFont="1" applyBorder="1" applyAlignment="1">
      <alignment horizontal="right"/>
    </xf>
    <xf numFmtId="179" fontId="51" fillId="0" borderId="25" xfId="8" applyNumberFormat="1" applyFont="1" applyBorder="1" applyAlignment="1">
      <alignment horizontal="right"/>
    </xf>
    <xf numFmtId="177" fontId="52" fillId="0" borderId="25" xfId="12" applyNumberFormat="1" applyFont="1" applyBorder="1" applyAlignment="1">
      <alignment horizontal="right"/>
    </xf>
    <xf numFmtId="177" fontId="52" fillId="0" borderId="34" xfId="12" applyNumberFormat="1" applyFont="1" applyBorder="1" applyAlignment="1">
      <alignment horizontal="right"/>
    </xf>
    <xf numFmtId="0" fontId="55" fillId="0" borderId="18" xfId="0" applyFont="1" applyFill="1" applyBorder="1" applyAlignment="1">
      <alignment wrapText="1"/>
    </xf>
    <xf numFmtId="193" fontId="16" fillId="0" borderId="0" xfId="14" applyNumberFormat="1" applyFont="1" applyFill="1" applyAlignment="1"/>
    <xf numFmtId="192" fontId="23" fillId="0" borderId="24" xfId="14" quotePrefix="1" applyNumberFormat="1" applyFont="1" applyFill="1" applyBorder="1" applyAlignment="1">
      <alignment horizontal="right"/>
    </xf>
    <xf numFmtId="192" fontId="23" fillId="0" borderId="25" xfId="14" applyNumberFormat="1" applyFont="1" applyFill="1" applyBorder="1" applyAlignment="1">
      <alignment horizontal="right"/>
    </xf>
    <xf numFmtId="192" fontId="23" fillId="0" borderId="14" xfId="14" quotePrefix="1" applyNumberFormat="1" applyFont="1" applyFill="1" applyBorder="1" applyAlignment="1">
      <alignment horizontal="right"/>
    </xf>
    <xf numFmtId="192" fontId="23" fillId="0" borderId="26" xfId="14" applyNumberFormat="1" applyFont="1" applyFill="1" applyBorder="1" applyAlignment="1">
      <alignment horizontal="right"/>
    </xf>
    <xf numFmtId="192" fontId="23" fillId="0" borderId="69" xfId="14" quotePrefix="1" applyNumberFormat="1" applyFont="1" applyFill="1" applyBorder="1" applyAlignment="1">
      <alignment horizontal="right"/>
    </xf>
    <xf numFmtId="192" fontId="23" fillId="0" borderId="87" xfId="14" applyNumberFormat="1" applyFont="1" applyFill="1" applyBorder="1" applyAlignment="1">
      <alignment horizontal="right"/>
    </xf>
    <xf numFmtId="192" fontId="23" fillId="0" borderId="17" xfId="14" quotePrefix="1" applyNumberFormat="1" applyFont="1" applyFill="1" applyBorder="1" applyAlignment="1">
      <alignment horizontal="right"/>
    </xf>
    <xf numFmtId="192" fontId="23" fillId="0" borderId="18" xfId="14" quotePrefix="1" applyNumberFormat="1" applyFont="1" applyFill="1" applyBorder="1" applyAlignment="1">
      <alignment horizontal="right"/>
    </xf>
    <xf numFmtId="192" fontId="23" fillId="0" borderId="88" xfId="14" quotePrefix="1" applyNumberFormat="1" applyFont="1" applyFill="1" applyBorder="1" applyAlignment="1">
      <alignment horizontal="right"/>
    </xf>
    <xf numFmtId="192" fontId="23" fillId="0" borderId="28" xfId="14" applyNumberFormat="1" applyFont="1" applyFill="1" applyBorder="1" applyAlignment="1"/>
    <xf numFmtId="192" fontId="23" fillId="0" borderId="100" xfId="14" applyNumberFormat="1" applyFont="1" applyFill="1" applyBorder="1" applyAlignment="1"/>
    <xf numFmtId="192" fontId="23" fillId="0" borderId="101" xfId="14" applyNumberFormat="1" applyFont="1" applyFill="1" applyBorder="1" applyAlignment="1"/>
    <xf numFmtId="192" fontId="23" fillId="0" borderId="85" xfId="14" applyNumberFormat="1" applyFont="1" applyFill="1" applyBorder="1" applyAlignment="1"/>
    <xf numFmtId="192" fontId="23" fillId="0" borderId="68" xfId="14" applyNumberFormat="1" applyFont="1" applyFill="1" applyBorder="1" applyAlignment="1"/>
    <xf numFmtId="193" fontId="23" fillId="0" borderId="0" xfId="14" applyNumberFormat="1" applyFont="1" applyFill="1" applyBorder="1" applyAlignment="1"/>
    <xf numFmtId="179" fontId="24" fillId="0" borderId="25" xfId="6" applyNumberFormat="1" applyFont="1" applyFill="1" applyBorder="1" applyAlignment="1">
      <alignment horizontal="right"/>
    </xf>
    <xf numFmtId="179" fontId="24" fillId="0" borderId="74" xfId="6" applyNumberFormat="1" applyFont="1" applyFill="1" applyBorder="1" applyAlignment="1">
      <alignment horizontal="right"/>
    </xf>
    <xf numFmtId="181" fontId="24" fillId="0" borderId="74" xfId="6" applyNumberFormat="1" applyFont="1" applyFill="1" applyBorder="1" applyAlignment="1">
      <alignment horizontal="right"/>
    </xf>
    <xf numFmtId="181" fontId="24" fillId="0" borderId="25" xfId="6" applyNumberFormat="1" applyFont="1" applyFill="1" applyBorder="1" applyAlignment="1">
      <alignment horizontal="right"/>
    </xf>
    <xf numFmtId="181" fontId="27" fillId="0" borderId="32" xfId="6" applyNumberFormat="1" applyFont="1" applyFill="1" applyBorder="1" applyAlignment="1">
      <alignment horizontal="right"/>
    </xf>
    <xf numFmtId="181" fontId="27" fillId="0" borderId="83" xfId="6" applyNumberFormat="1" applyFont="1" applyFill="1" applyBorder="1" applyAlignment="1">
      <alignment horizontal="right"/>
    </xf>
    <xf numFmtId="181" fontId="27" fillId="0" borderId="30" xfId="6" applyNumberFormat="1" applyFont="1" applyFill="1" applyBorder="1" applyAlignment="1">
      <alignment horizontal="right"/>
    </xf>
    <xf numFmtId="181" fontId="27" fillId="0" borderId="31" xfId="6" applyNumberFormat="1" applyFont="1" applyFill="1" applyBorder="1" applyAlignment="1">
      <alignment horizontal="right"/>
    </xf>
    <xf numFmtId="189" fontId="27" fillId="0" borderId="26" xfId="7" applyNumberFormat="1" applyFont="1" applyFill="1" applyBorder="1" applyAlignment="1">
      <alignment horizontal="right" shrinkToFit="1"/>
    </xf>
    <xf numFmtId="189" fontId="27" fillId="0" borderId="83" xfId="7" applyNumberFormat="1" applyFont="1" applyFill="1" applyBorder="1" applyAlignment="1">
      <alignment horizontal="right" shrinkToFit="1"/>
    </xf>
    <xf numFmtId="189" fontId="25" fillId="0" borderId="30" xfId="7" applyNumberFormat="1" applyFont="1" applyFill="1" applyBorder="1" applyAlignment="1">
      <alignment horizontal="right" shrinkToFit="1"/>
    </xf>
    <xf numFmtId="179" fontId="25" fillId="0" borderId="30" xfId="7" applyNumberFormat="1" applyFont="1" applyFill="1" applyBorder="1" applyAlignment="1">
      <alignment horizontal="right" shrinkToFit="1"/>
    </xf>
    <xf numFmtId="179" fontId="27" fillId="0" borderId="26" xfId="7" applyNumberFormat="1" applyFont="1" applyFill="1" applyBorder="1" applyAlignment="1">
      <alignment horizontal="right"/>
    </xf>
    <xf numFmtId="179" fontId="27" fillId="0" borderId="26" xfId="7" applyNumberFormat="1" applyFont="1" applyFill="1" applyBorder="1" applyAlignment="1">
      <alignment horizontal="right" shrinkToFit="1"/>
    </xf>
    <xf numFmtId="179" fontId="27" fillId="0" borderId="83" xfId="7" applyNumberFormat="1" applyFont="1" applyFill="1" applyBorder="1" applyAlignment="1">
      <alignment horizontal="right" shrinkToFit="1"/>
    </xf>
    <xf numFmtId="189" fontId="25" fillId="0" borderId="26" xfId="7" applyNumberFormat="1" applyFont="1" applyFill="1" applyBorder="1" applyAlignment="1">
      <alignment horizontal="right" shrinkToFit="1"/>
    </xf>
    <xf numFmtId="0" fontId="61" fillId="0" borderId="0" xfId="0" applyNumberFormat="1" applyFont="1" applyFill="1" applyAlignment="1">
      <alignment horizontal="right" vertical="center"/>
    </xf>
    <xf numFmtId="185" fontId="27" fillId="0" borderId="70" xfId="6" applyNumberFormat="1" applyFont="1" applyFill="1" applyBorder="1" applyAlignment="1">
      <alignment horizontal="right" shrinkToFit="1"/>
    </xf>
    <xf numFmtId="178" fontId="19" fillId="6" borderId="56" xfId="6" applyNumberFormat="1" applyFont="1" applyFill="1" applyBorder="1" applyAlignment="1">
      <alignment horizontal="right" vertical="center"/>
    </xf>
    <xf numFmtId="178" fontId="19" fillId="6" borderId="45" xfId="6" applyNumberFormat="1" applyFont="1" applyFill="1" applyBorder="1" applyAlignment="1">
      <alignment horizontal="right" vertical="center"/>
    </xf>
    <xf numFmtId="185" fontId="27" fillId="0" borderId="52" xfId="6" applyNumberFormat="1" applyFont="1" applyFill="1" applyBorder="1" applyAlignment="1">
      <alignment horizontal="right" shrinkToFit="1"/>
    </xf>
    <xf numFmtId="186" fontId="27" fillId="0" borderId="52" xfId="6" applyNumberFormat="1" applyFont="1" applyFill="1" applyBorder="1" applyAlignment="1">
      <alignment horizontal="right" shrinkToFit="1"/>
    </xf>
    <xf numFmtId="182" fontId="27" fillId="0" borderId="52" xfId="6" applyNumberFormat="1" applyFont="1" applyFill="1" applyBorder="1" applyAlignment="1">
      <alignment horizontal="right" shrinkToFit="1"/>
    </xf>
    <xf numFmtId="187" fontId="27" fillId="0" borderId="52" xfId="6" applyNumberFormat="1" applyFont="1" applyFill="1" applyBorder="1" applyAlignment="1">
      <alignment horizontal="right" shrinkToFit="1"/>
    </xf>
    <xf numFmtId="188" fontId="27" fillId="0" borderId="52" xfId="6" applyNumberFormat="1" applyFont="1" applyFill="1" applyBorder="1" applyAlignment="1">
      <alignment horizontal="right" shrinkToFit="1"/>
    </xf>
    <xf numFmtId="182" fontId="27" fillId="0" borderId="106" xfId="6" applyNumberFormat="1" applyFont="1" applyFill="1" applyBorder="1" applyAlignment="1">
      <alignment horizontal="right" shrinkToFit="1"/>
    </xf>
    <xf numFmtId="0" fontId="27" fillId="0" borderId="56" xfId="6" applyNumberFormat="1" applyFont="1" applyFill="1" applyBorder="1" applyAlignment="1">
      <alignment horizontal="right" shrinkToFit="1"/>
    </xf>
    <xf numFmtId="179" fontId="25" fillId="0" borderId="37" xfId="7" applyNumberFormat="1" applyFont="1" applyFill="1" applyBorder="1" applyAlignment="1">
      <alignment horizontal="right" shrinkToFit="1"/>
    </xf>
    <xf numFmtId="181" fontId="24" fillId="0" borderId="107" xfId="6" applyNumberFormat="1" applyFont="1" applyFill="1" applyBorder="1" applyAlignment="1">
      <alignment horizontal="right"/>
    </xf>
    <xf numFmtId="181" fontId="18" fillId="0" borderId="107" xfId="6" applyNumberFormat="1" applyFont="1" applyFill="1" applyBorder="1" applyAlignment="1">
      <alignment horizontal="right"/>
    </xf>
    <xf numFmtId="185" fontId="27" fillId="0" borderId="26" xfId="6" applyNumberFormat="1" applyFont="1" applyFill="1" applyBorder="1" applyAlignment="1">
      <alignment horizontal="right" shrinkToFit="1"/>
    </xf>
    <xf numFmtId="186" fontId="27" fillId="0" borderId="26" xfId="6" applyNumberFormat="1" applyFont="1" applyFill="1" applyBorder="1" applyAlignment="1">
      <alignment horizontal="right" shrinkToFit="1"/>
    </xf>
    <xf numFmtId="178" fontId="55" fillId="0" borderId="14" xfId="0" applyNumberFormat="1" applyFont="1" applyFill="1" applyBorder="1" applyAlignment="1"/>
    <xf numFmtId="0" fontId="23" fillId="0" borderId="0" xfId="0" applyFont="1" applyFill="1" applyBorder="1" applyAlignment="1">
      <alignment horizontal="left" vertical="center"/>
    </xf>
    <xf numFmtId="186" fontId="27" fillId="0" borderId="14" xfId="6" applyNumberFormat="1" applyFont="1" applyFill="1" applyBorder="1" applyAlignment="1">
      <alignment horizontal="right" shrinkToFit="1"/>
    </xf>
    <xf numFmtId="179" fontId="25" fillId="0" borderId="30" xfId="7" applyNumberFormat="1" applyFont="1" applyBorder="1" applyAlignment="1">
      <alignment horizontal="right" shrinkToFit="1"/>
    </xf>
    <xf numFmtId="189" fontId="25" fillId="0" borderId="30" xfId="7" applyNumberFormat="1" applyFont="1" applyBorder="1" applyAlignment="1">
      <alignment horizontal="right" shrinkToFit="1"/>
    </xf>
    <xf numFmtId="179" fontId="25" fillId="0" borderId="30" xfId="11" applyNumberFormat="1" applyFont="1" applyBorder="1" applyAlignment="1">
      <alignment horizontal="right" shrinkToFit="1"/>
    </xf>
    <xf numFmtId="179" fontId="18" fillId="0" borderId="66" xfId="6" applyNumberFormat="1" applyFont="1" applyFill="1" applyBorder="1" applyAlignment="1"/>
    <xf numFmtId="179" fontId="24" fillId="0" borderId="29" xfId="6" applyNumberFormat="1" applyFont="1" applyBorder="1" applyAlignment="1">
      <alignment horizontal="right"/>
    </xf>
    <xf numFmtId="178" fontId="19" fillId="6" borderId="26" xfId="6" applyNumberFormat="1" applyFont="1" applyFill="1" applyBorder="1" applyAlignment="1">
      <alignment horizontal="right" vertical="center"/>
    </xf>
    <xf numFmtId="0" fontId="15" fillId="0" borderId="0" xfId="0" applyFont="1" applyAlignment="1">
      <alignment vertical="center"/>
    </xf>
    <xf numFmtId="176" fontId="16" fillId="0" borderId="0" xfId="6" applyNumberFormat="1" applyFont="1" applyAlignment="1">
      <alignment horizontal="right"/>
    </xf>
    <xf numFmtId="176" fontId="16" fillId="0" borderId="0" xfId="6" applyNumberFormat="1" applyFont="1"/>
    <xf numFmtId="0" fontId="16" fillId="0" borderId="0" xfId="0" applyFont="1"/>
    <xf numFmtId="179" fontId="19" fillId="0" borderId="0" xfId="6" applyNumberFormat="1" applyFont="1" applyAlignment="1">
      <alignment horizontal="right"/>
    </xf>
    <xf numFmtId="179" fontId="16" fillId="0" borderId="0" xfId="0" applyNumberFormat="1" applyFont="1"/>
    <xf numFmtId="179" fontId="19" fillId="0" borderId="3" xfId="6" applyNumberFormat="1" applyFont="1" applyBorder="1"/>
    <xf numFmtId="179" fontId="19" fillId="0" borderId="0" xfId="6" applyNumberFormat="1" applyFont="1"/>
    <xf numFmtId="179" fontId="19" fillId="0" borderId="3" xfId="6" applyNumberFormat="1" applyFont="1" applyBorder="1" applyAlignment="1">
      <alignment horizontal="right"/>
    </xf>
    <xf numFmtId="0" fontId="19" fillId="0" borderId="0" xfId="0" applyFont="1" applyAlignment="1">
      <alignment vertical="center"/>
    </xf>
    <xf numFmtId="176" fontId="20" fillId="0" borderId="4" xfId="6" applyNumberFormat="1" applyFont="1" applyBorder="1" applyAlignment="1">
      <alignment vertical="center"/>
    </xf>
    <xf numFmtId="0" fontId="0" fillId="0" borderId="0" xfId="0" applyAlignment="1">
      <alignment vertical="center" wrapText="1"/>
    </xf>
    <xf numFmtId="0" fontId="19" fillId="0" borderId="0" xfId="0" applyFont="1" applyAlignment="1">
      <alignment horizontal="right"/>
    </xf>
    <xf numFmtId="0" fontId="19" fillId="0" borderId="12" xfId="0" applyFont="1" applyBorder="1" applyAlignment="1">
      <alignment horizontal="right" shrinkToFit="1"/>
    </xf>
    <xf numFmtId="0" fontId="19" fillId="0" borderId="0" xfId="0" applyFont="1" applyAlignment="1">
      <alignment horizontal="right" vertical="center"/>
    </xf>
    <xf numFmtId="0" fontId="19" fillId="0" borderId="5" xfId="0" applyFont="1" applyBorder="1" applyAlignment="1">
      <alignment horizontal="right" vertical="center" shrinkToFit="1"/>
    </xf>
    <xf numFmtId="0" fontId="19" fillId="0" borderId="0" xfId="0" applyFont="1"/>
    <xf numFmtId="0" fontId="21" fillId="0" borderId="22" xfId="0" applyFont="1" applyBorder="1" applyAlignment="1">
      <alignment vertical="center" wrapText="1"/>
    </xf>
    <xf numFmtId="178" fontId="19" fillId="0" borderId="70" xfId="6" applyNumberFormat="1" applyFont="1" applyBorder="1" applyAlignment="1">
      <alignment horizontal="right" vertical="center"/>
    </xf>
    <xf numFmtId="178" fontId="19" fillId="0" borderId="37" xfId="6" applyNumberFormat="1" applyFont="1" applyBorder="1" applyAlignment="1">
      <alignment horizontal="right" vertical="center"/>
    </xf>
    <xf numFmtId="178" fontId="19" fillId="0" borderId="39" xfId="6" applyNumberFormat="1" applyFont="1" applyBorder="1" applyAlignment="1">
      <alignment horizontal="right" vertical="center"/>
    </xf>
    <xf numFmtId="178" fontId="19" fillId="0" borderId="81" xfId="6" applyNumberFormat="1" applyFont="1" applyBorder="1" applyAlignment="1">
      <alignment horizontal="right" vertical="center"/>
    </xf>
    <xf numFmtId="178" fontId="19" fillId="0" borderId="38" xfId="6" applyNumberFormat="1" applyFont="1" applyBorder="1" applyAlignment="1">
      <alignment horizontal="right" vertical="center"/>
    </xf>
    <xf numFmtId="181" fontId="19" fillId="0" borderId="0" xfId="6" applyNumberFormat="1" applyFont="1" applyAlignment="1">
      <alignment horizontal="right" vertical="center"/>
    </xf>
    <xf numFmtId="0" fontId="21" fillId="0" borderId="6" xfId="0" applyFont="1" applyBorder="1" applyAlignment="1">
      <alignment vertical="center" wrapText="1"/>
    </xf>
    <xf numFmtId="178" fontId="19" fillId="0" borderId="56" xfId="6" applyNumberFormat="1" applyFont="1" applyBorder="1" applyAlignment="1">
      <alignment horizontal="right" vertical="center"/>
    </xf>
    <xf numFmtId="178" fontId="19" fillId="0" borderId="26" xfId="6" applyNumberFormat="1" applyFont="1" applyBorder="1" applyAlignment="1">
      <alignment horizontal="right" vertical="center"/>
    </xf>
    <xf numFmtId="178" fontId="19" fillId="0" borderId="52" xfId="6" applyNumberFormat="1" applyFont="1" applyBorder="1" applyAlignment="1">
      <alignment horizontal="right" vertical="center"/>
    </xf>
    <xf numFmtId="178" fontId="19" fillId="0" borderId="67" xfId="6" applyNumberFormat="1" applyFont="1" applyBorder="1" applyAlignment="1">
      <alignment horizontal="right" vertical="center"/>
    </xf>
    <xf numFmtId="178" fontId="19" fillId="0" borderId="45" xfId="6" applyNumberFormat="1" applyFont="1" applyBorder="1" applyAlignment="1">
      <alignment horizontal="right" vertical="center"/>
    </xf>
    <xf numFmtId="178" fontId="19" fillId="6" borderId="52" xfId="6" applyNumberFormat="1" applyFont="1" applyFill="1" applyBorder="1" applyAlignment="1">
      <alignment horizontal="right" vertical="center"/>
    </xf>
    <xf numFmtId="178" fontId="19" fillId="6" borderId="67" xfId="6" applyNumberFormat="1" applyFont="1" applyFill="1" applyBorder="1" applyAlignment="1">
      <alignment horizontal="right" vertical="center"/>
    </xf>
    <xf numFmtId="0" fontId="21" fillId="0" borderId="12" xfId="0" applyFont="1" applyBorder="1" applyAlignment="1">
      <alignment vertical="center" wrapText="1"/>
    </xf>
    <xf numFmtId="178" fontId="19" fillId="0" borderId="58" xfId="6" applyNumberFormat="1" applyFont="1" applyBorder="1" applyAlignment="1">
      <alignment horizontal="right" vertical="center"/>
    </xf>
    <xf numFmtId="178" fontId="19" fillId="0" borderId="31" xfId="6" applyNumberFormat="1" applyFont="1" applyBorder="1" applyAlignment="1">
      <alignment horizontal="right" vertical="center"/>
    </xf>
    <xf numFmtId="178" fontId="19" fillId="0" borderId="41" xfId="6" applyNumberFormat="1" applyFont="1" applyBorder="1" applyAlignment="1">
      <alignment horizontal="right" vertical="center"/>
    </xf>
    <xf numFmtId="178" fontId="19" fillId="0" borderId="71" xfId="6" applyNumberFormat="1" applyFont="1" applyBorder="1" applyAlignment="1">
      <alignment horizontal="right" vertical="center"/>
    </xf>
    <xf numFmtId="178" fontId="19" fillId="0" borderId="40" xfId="6" applyNumberFormat="1" applyFont="1" applyBorder="1" applyAlignment="1">
      <alignment horizontal="right" vertical="center"/>
    </xf>
    <xf numFmtId="0" fontId="21" fillId="0" borderId="21" xfId="0" applyFont="1" applyBorder="1" applyAlignment="1">
      <alignment vertical="center" wrapText="1"/>
    </xf>
    <xf numFmtId="178" fontId="19" fillId="0" borderId="57" xfId="6" applyNumberFormat="1" applyFont="1" applyBorder="1" applyAlignment="1">
      <alignment horizontal="right" vertical="center"/>
    </xf>
    <xf numFmtId="178" fontId="19" fillId="0" borderId="34" xfId="6" applyNumberFormat="1" applyFont="1" applyBorder="1" applyAlignment="1">
      <alignment horizontal="right" vertical="center"/>
    </xf>
    <xf numFmtId="178" fontId="19" fillId="0" borderId="43" xfId="6" applyNumberFormat="1" applyFont="1" applyBorder="1" applyAlignment="1">
      <alignment horizontal="right" vertical="center"/>
    </xf>
    <xf numFmtId="178" fontId="19" fillId="0" borderId="72" xfId="6" applyNumberFormat="1" applyFont="1" applyBorder="1" applyAlignment="1">
      <alignment horizontal="right" vertical="center"/>
    </xf>
    <xf numFmtId="178" fontId="19" fillId="0" borderId="42" xfId="6" applyNumberFormat="1" applyFont="1" applyBorder="1" applyAlignment="1">
      <alignment horizontal="right" vertical="center"/>
    </xf>
    <xf numFmtId="0" fontId="9" fillId="0" borderId="0" xfId="0" applyFont="1" applyAlignment="1">
      <alignment horizontal="left" vertical="top" wrapText="1"/>
    </xf>
    <xf numFmtId="0" fontId="17" fillId="0" borderId="0" xfId="0" applyFont="1" applyAlignment="1">
      <alignment vertical="center"/>
    </xf>
    <xf numFmtId="179" fontId="16" fillId="0" borderId="0" xfId="6" applyNumberFormat="1" applyFont="1" applyAlignment="1">
      <alignment horizontal="right"/>
    </xf>
    <xf numFmtId="179" fontId="16" fillId="0" borderId="0" xfId="6" applyNumberFormat="1" applyFont="1"/>
    <xf numFmtId="178" fontId="19" fillId="0" borderId="38" xfId="0" applyNumberFormat="1" applyFont="1" applyBorder="1" applyAlignment="1">
      <alignment vertical="center"/>
    </xf>
    <xf numFmtId="178" fontId="19" fillId="0" borderId="91" xfId="6" applyNumberFormat="1" applyFont="1" applyBorder="1" applyAlignment="1">
      <alignment horizontal="right" vertical="center"/>
    </xf>
    <xf numFmtId="178" fontId="19" fillId="0" borderId="0" xfId="6" applyNumberFormat="1" applyFont="1" applyAlignment="1">
      <alignment horizontal="right" vertical="center"/>
    </xf>
    <xf numFmtId="178" fontId="19" fillId="0" borderId="45" xfId="0" applyNumberFormat="1" applyFont="1" applyBorder="1" applyAlignment="1">
      <alignment vertical="center"/>
    </xf>
    <xf numFmtId="178" fontId="19" fillId="0" borderId="18" xfId="6" applyNumberFormat="1" applyFont="1" applyBorder="1" applyAlignment="1">
      <alignment horizontal="right" vertical="center"/>
    </xf>
    <xf numFmtId="178" fontId="19" fillId="0" borderId="62" xfId="0" applyNumberFormat="1" applyFont="1" applyBorder="1" applyAlignment="1">
      <alignment vertical="center"/>
    </xf>
    <xf numFmtId="178" fontId="19" fillId="0" borderId="42" xfId="0" applyNumberFormat="1" applyFont="1" applyBorder="1" applyAlignment="1">
      <alignment vertical="center"/>
    </xf>
    <xf numFmtId="178" fontId="19" fillId="0" borderId="13" xfId="6" applyNumberFormat="1" applyFont="1" applyBorder="1" applyAlignment="1">
      <alignment horizontal="right" vertical="center"/>
    </xf>
    <xf numFmtId="0" fontId="19" fillId="0" borderId="0" xfId="0" applyFont="1" applyAlignment="1">
      <alignment vertical="top"/>
    </xf>
    <xf numFmtId="0" fontId="53" fillId="0" borderId="0" xfId="0" applyFont="1" applyAlignment="1">
      <alignment horizontal="left" vertical="top" wrapText="1"/>
    </xf>
    <xf numFmtId="178" fontId="19" fillId="0" borderId="16" xfId="6" applyNumberFormat="1" applyFont="1" applyBorder="1" applyAlignment="1">
      <alignment horizontal="right" vertical="center"/>
    </xf>
    <xf numFmtId="178" fontId="19" fillId="0" borderId="66" xfId="6" applyNumberFormat="1" applyFont="1" applyBorder="1" applyAlignment="1">
      <alignment horizontal="right" vertical="center"/>
    </xf>
    <xf numFmtId="178" fontId="19" fillId="0" borderId="53" xfId="6" applyNumberFormat="1" applyFont="1" applyBorder="1" applyAlignment="1">
      <alignment horizontal="right" vertical="center"/>
    </xf>
    <xf numFmtId="178" fontId="19" fillId="0" borderId="14" xfId="6" applyNumberFormat="1" applyFont="1" applyBorder="1" applyAlignment="1">
      <alignment horizontal="right" vertical="center"/>
    </xf>
    <xf numFmtId="178" fontId="19" fillId="0" borderId="10" xfId="6" applyNumberFormat="1" applyFont="1" applyBorder="1" applyAlignment="1">
      <alignment horizontal="right" vertical="center"/>
    </xf>
    <xf numFmtId="178" fontId="19" fillId="0" borderId="69" xfId="6" applyNumberFormat="1" applyFont="1" applyBorder="1" applyAlignment="1">
      <alignment horizontal="right" vertical="center"/>
    </xf>
    <xf numFmtId="178" fontId="19" fillId="0" borderId="73" xfId="6" applyNumberFormat="1" applyFont="1" applyBorder="1" applyAlignment="1">
      <alignment horizontal="right" vertical="center"/>
    </xf>
    <xf numFmtId="178" fontId="19" fillId="0" borderId="20" xfId="6" applyNumberFormat="1" applyFont="1" applyBorder="1" applyAlignment="1">
      <alignment horizontal="right" vertical="center"/>
    </xf>
    <xf numFmtId="0" fontId="16" fillId="0" borderId="0" xfId="0" applyFont="1" applyAlignment="1">
      <alignment shrinkToFit="1"/>
    </xf>
    <xf numFmtId="181" fontId="23" fillId="0" borderId="39" xfId="0" applyNumberFormat="1" applyFont="1" applyBorder="1"/>
    <xf numFmtId="181" fontId="23" fillId="0" borderId="37" xfId="0" applyNumberFormat="1" applyFont="1" applyBorder="1"/>
    <xf numFmtId="181" fontId="23" fillId="0" borderId="38" xfId="0" applyNumberFormat="1" applyFont="1" applyBorder="1"/>
    <xf numFmtId="181" fontId="23" fillId="0" borderId="41" xfId="0" applyNumberFormat="1" applyFont="1" applyBorder="1"/>
    <xf numFmtId="181" fontId="23" fillId="0" borderId="40" xfId="0" applyNumberFormat="1" applyFont="1" applyBorder="1"/>
    <xf numFmtId="181" fontId="23" fillId="0" borderId="43" xfId="0" applyNumberFormat="1" applyFont="1" applyBorder="1"/>
    <xf numFmtId="181" fontId="23" fillId="0" borderId="34" xfId="0" applyNumberFormat="1" applyFont="1" applyBorder="1"/>
    <xf numFmtId="181" fontId="23" fillId="0" borderId="42" xfId="0" applyNumberFormat="1" applyFont="1" applyBorder="1"/>
    <xf numFmtId="9" fontId="16" fillId="0" borderId="0" xfId="14" applyFont="1" applyAlignment="1"/>
    <xf numFmtId="9" fontId="16" fillId="0" borderId="0" xfId="14" applyFont="1" applyAlignment="1">
      <alignment horizontal="right"/>
    </xf>
    <xf numFmtId="9" fontId="23" fillId="0" borderId="35" xfId="14" applyFont="1" applyBorder="1" applyAlignment="1">
      <alignment horizontal="center"/>
    </xf>
    <xf numFmtId="9" fontId="23" fillId="0" borderId="30" xfId="14" applyFont="1" applyBorder="1" applyAlignment="1">
      <alignment horizontal="center"/>
    </xf>
    <xf numFmtId="9" fontId="23" fillId="0" borderId="36" xfId="14" applyFont="1" applyBorder="1" applyAlignment="1">
      <alignment horizontal="center"/>
    </xf>
    <xf numFmtId="192" fontId="23" fillId="0" borderId="17" xfId="14" quotePrefix="1" applyNumberFormat="1" applyFont="1" applyBorder="1" applyAlignment="1">
      <alignment horizontal="right"/>
    </xf>
    <xf numFmtId="192" fontId="23" fillId="0" borderId="25" xfId="14" applyNumberFormat="1" applyFont="1" applyBorder="1" applyAlignment="1">
      <alignment horizontal="right"/>
    </xf>
    <xf numFmtId="192" fontId="23" fillId="0" borderId="28" xfId="14" applyNumberFormat="1" applyFont="1" applyBorder="1" applyAlignment="1"/>
    <xf numFmtId="192" fontId="23" fillId="0" borderId="18" xfId="14" quotePrefix="1" applyNumberFormat="1" applyFont="1" applyBorder="1" applyAlignment="1">
      <alignment horizontal="right"/>
    </xf>
    <xf numFmtId="192" fontId="23" fillId="0" borderId="26" xfId="14" applyNumberFormat="1" applyFont="1" applyBorder="1" applyAlignment="1">
      <alignment horizontal="right"/>
    </xf>
    <xf numFmtId="191" fontId="23" fillId="0" borderId="26" xfId="14" applyNumberFormat="1" applyFont="1" applyBorder="1" applyAlignment="1">
      <alignment horizontal="right"/>
    </xf>
    <xf numFmtId="192" fontId="23" fillId="0" borderId="88" xfId="14" quotePrefix="1" applyNumberFormat="1" applyFont="1" applyBorder="1" applyAlignment="1">
      <alignment horizontal="right"/>
    </xf>
    <xf numFmtId="192" fontId="23" fillId="0" borderId="87" xfId="14" applyNumberFormat="1" applyFont="1" applyBorder="1" applyAlignment="1">
      <alignment horizontal="right"/>
    </xf>
    <xf numFmtId="192" fontId="23" fillId="0" borderId="100" xfId="14" applyNumberFormat="1" applyFont="1" applyBorder="1" applyAlignment="1"/>
    <xf numFmtId="192" fontId="23" fillId="0" borderId="101" xfId="14" applyNumberFormat="1" applyFont="1" applyBorder="1" applyAlignment="1"/>
    <xf numFmtId="192" fontId="23" fillId="0" borderId="85" xfId="14" applyNumberFormat="1" applyFont="1" applyBorder="1" applyAlignment="1"/>
    <xf numFmtId="192" fontId="23" fillId="0" borderId="68" xfId="14" applyNumberFormat="1" applyFont="1" applyBorder="1" applyAlignment="1"/>
    <xf numFmtId="185" fontId="27" fillId="0" borderId="38" xfId="6" applyNumberFormat="1" applyFont="1" applyBorder="1" applyAlignment="1">
      <alignment horizontal="right" shrinkToFit="1"/>
    </xf>
    <xf numFmtId="176" fontId="27" fillId="0" borderId="45" xfId="6" applyNumberFormat="1" applyFont="1" applyBorder="1" applyAlignment="1">
      <alignment horizontal="right" shrinkToFit="1"/>
    </xf>
    <xf numFmtId="40" fontId="27" fillId="0" borderId="48" xfId="6" applyNumberFormat="1" applyFont="1" applyBorder="1" applyAlignment="1">
      <alignment horizontal="right" shrinkToFit="1"/>
    </xf>
    <xf numFmtId="49" fontId="27" fillId="0" borderId="53" xfId="0" quotePrefix="1" applyNumberFormat="1" applyFont="1" applyBorder="1" applyAlignment="1">
      <alignment horizontal="center" vertical="center" shrinkToFit="1"/>
    </xf>
    <xf numFmtId="181" fontId="27" fillId="0" borderId="60" xfId="6" applyNumberFormat="1" applyFont="1" applyBorder="1" applyAlignment="1">
      <alignment horizontal="right" shrinkToFit="1"/>
    </xf>
    <xf numFmtId="181" fontId="27" fillId="0" borderId="45" xfId="6" applyNumberFormat="1" applyFont="1" applyBorder="1" applyAlignment="1">
      <alignment horizontal="right" shrinkToFit="1"/>
    </xf>
    <xf numFmtId="183" fontId="27" fillId="0" borderId="45" xfId="6" applyNumberFormat="1" applyFont="1" applyBorder="1" applyAlignment="1">
      <alignment horizontal="right" shrinkToFit="1"/>
    </xf>
    <xf numFmtId="183" fontId="27" fillId="0" borderId="48" xfId="6" applyNumberFormat="1" applyFont="1" applyBorder="1" applyAlignment="1">
      <alignment horizontal="right" shrinkToFit="1"/>
    </xf>
    <xf numFmtId="179" fontId="27" fillId="0" borderId="26" xfId="7" applyNumberFormat="1" applyFont="1" applyBorder="1" applyAlignment="1">
      <alignment horizontal="right" shrinkToFit="1"/>
    </xf>
    <xf numFmtId="179" fontId="25" fillId="0" borderId="37" xfId="7" applyNumberFormat="1" applyFont="1" applyBorder="1" applyAlignment="1">
      <alignment horizontal="right" shrinkToFit="1"/>
    </xf>
    <xf numFmtId="191" fontId="18" fillId="0" borderId="0" xfId="0" applyNumberFormat="1" applyFont="1" applyFill="1" applyAlignment="1">
      <alignment vertical="center"/>
    </xf>
    <xf numFmtId="185" fontId="27" fillId="0" borderId="22" xfId="6" applyNumberFormat="1" applyFont="1" applyFill="1" applyBorder="1" applyAlignment="1">
      <alignment horizontal="right" shrinkToFit="1"/>
    </xf>
    <xf numFmtId="176" fontId="27" fillId="0" borderId="6" xfId="6" applyNumberFormat="1" applyFont="1" applyFill="1" applyBorder="1" applyAlignment="1">
      <alignment horizontal="right" shrinkToFit="1"/>
    </xf>
    <xf numFmtId="40" fontId="27" fillId="0" borderId="7" xfId="6" applyNumberFormat="1" applyFont="1" applyFill="1" applyBorder="1" applyAlignment="1">
      <alignment horizontal="right" shrinkToFit="1"/>
    </xf>
    <xf numFmtId="189" fontId="27" fillId="0" borderId="26" xfId="7" applyNumberFormat="1" applyFont="1" applyBorder="1" applyAlignment="1">
      <alignment horizontal="right" shrinkToFit="1"/>
    </xf>
    <xf numFmtId="179" fontId="18" fillId="0" borderId="29" xfId="9" applyNumberFormat="1" applyFont="1" applyFill="1" applyBorder="1" applyAlignment="1">
      <alignment horizontal="center" vertical="center" wrapText="1" shrinkToFit="1"/>
    </xf>
    <xf numFmtId="179" fontId="27" fillId="0" borderId="26" xfId="7" quotePrefix="1" applyNumberFormat="1" applyFont="1" applyFill="1" applyBorder="1" applyAlignment="1">
      <alignment horizontal="right"/>
    </xf>
    <xf numFmtId="179" fontId="25" fillId="0" borderId="30" xfId="7" quotePrefix="1" applyNumberFormat="1" applyFont="1" applyFill="1" applyBorder="1" applyAlignment="1">
      <alignment horizontal="right" shrinkToFit="1"/>
    </xf>
    <xf numFmtId="184" fontId="27" fillId="0" borderId="74" xfId="6" applyNumberFormat="1" applyFont="1" applyFill="1" applyBorder="1" applyAlignment="1">
      <alignment horizontal="right" shrinkToFit="1"/>
    </xf>
    <xf numFmtId="184" fontId="27" fillId="0" borderId="25" xfId="6" applyNumberFormat="1" applyFont="1" applyFill="1" applyBorder="1" applyAlignment="1">
      <alignment horizontal="right" shrinkToFit="1"/>
    </xf>
    <xf numFmtId="184" fontId="27" fillId="0" borderId="28" xfId="6" applyNumberFormat="1" applyFont="1" applyFill="1" applyBorder="1" applyAlignment="1">
      <alignment horizontal="right" shrinkToFit="1"/>
    </xf>
    <xf numFmtId="184" fontId="27" fillId="0" borderId="24" xfId="6" applyNumberFormat="1" applyFont="1" applyFill="1" applyBorder="1" applyAlignment="1">
      <alignment horizontal="right" shrinkToFit="1"/>
    </xf>
    <xf numFmtId="183" fontId="27" fillId="0" borderId="24" xfId="6" applyNumberFormat="1" applyFont="1" applyFill="1" applyBorder="1" applyAlignment="1">
      <alignment horizontal="right" shrinkToFit="1"/>
    </xf>
    <xf numFmtId="183" fontId="27" fillId="0" borderId="25" xfId="6" applyNumberFormat="1" applyFont="1" applyFill="1" applyBorder="1" applyAlignment="1">
      <alignment horizontal="right" shrinkToFit="1"/>
    </xf>
    <xf numFmtId="183" fontId="27" fillId="0" borderId="97" xfId="6" applyNumberFormat="1" applyFont="1" applyFill="1" applyBorder="1" applyAlignment="1">
      <alignment horizontal="right" shrinkToFit="1"/>
    </xf>
    <xf numFmtId="183" fontId="27" fillId="0" borderId="74" xfId="6" applyNumberFormat="1" applyFont="1" applyFill="1" applyBorder="1" applyAlignment="1">
      <alignment horizontal="right" shrinkToFit="1"/>
    </xf>
    <xf numFmtId="183" fontId="27" fillId="0" borderId="60" xfId="6" applyNumberFormat="1" applyFont="1" applyFill="1" applyBorder="1" applyAlignment="1">
      <alignment horizontal="right" shrinkToFit="1"/>
    </xf>
    <xf numFmtId="183" fontId="27" fillId="6" borderId="60" xfId="6" applyNumberFormat="1" applyFont="1" applyFill="1" applyBorder="1" applyAlignment="1">
      <alignment horizontal="right" shrinkToFit="1"/>
    </xf>
    <xf numFmtId="183" fontId="27" fillId="0" borderId="60" xfId="6" applyNumberFormat="1" applyFont="1" applyBorder="1" applyAlignment="1">
      <alignment horizontal="right" shrinkToFit="1"/>
    </xf>
    <xf numFmtId="181" fontId="27" fillId="0" borderId="23" xfId="6" applyNumberFormat="1" applyFont="1" applyFill="1" applyBorder="1" applyAlignment="1">
      <alignment horizontal="right" shrinkToFit="1"/>
    </xf>
    <xf numFmtId="181" fontId="27" fillId="0" borderId="6" xfId="6" applyNumberFormat="1" applyFont="1" applyFill="1" applyBorder="1" applyAlignment="1">
      <alignment horizontal="right" shrinkToFit="1"/>
    </xf>
    <xf numFmtId="181" fontId="27" fillId="0" borderId="6" xfId="6" quotePrefix="1" applyNumberFormat="1" applyFont="1" applyFill="1" applyBorder="1" applyAlignment="1">
      <alignment horizontal="right" shrinkToFit="1"/>
    </xf>
    <xf numFmtId="183" fontId="27" fillId="0" borderId="6" xfId="6" applyNumberFormat="1" applyFont="1" applyFill="1" applyBorder="1" applyAlignment="1">
      <alignment horizontal="right" shrinkToFit="1"/>
    </xf>
    <xf numFmtId="194" fontId="27" fillId="0" borderId="28" xfId="6" applyNumberFormat="1" applyFont="1" applyFill="1" applyBorder="1" applyAlignment="1">
      <alignment horizontal="right" shrinkToFit="1"/>
    </xf>
    <xf numFmtId="183" fontId="27" fillId="0" borderId="54" xfId="6" applyNumberFormat="1" applyFont="1" applyFill="1" applyBorder="1" applyAlignment="1">
      <alignment horizontal="right" shrinkToFit="1"/>
    </xf>
    <xf numFmtId="0" fontId="18" fillId="0" borderId="0" xfId="0" applyFont="1" applyAlignment="1">
      <alignment vertical="center"/>
    </xf>
    <xf numFmtId="0" fontId="18" fillId="0" borderId="0" xfId="0" applyFont="1" applyAlignment="1">
      <alignment horizontal="right" vertical="center"/>
    </xf>
    <xf numFmtId="0" fontId="73" fillId="0" borderId="0" xfId="0" applyFont="1" applyAlignment="1">
      <alignment vertical="center"/>
    </xf>
    <xf numFmtId="0" fontId="24" fillId="0" borderId="0" xfId="0" applyFont="1" applyAlignment="1">
      <alignment vertical="center"/>
    </xf>
    <xf numFmtId="0" fontId="74" fillId="0" borderId="0" xfId="0" applyFont="1" applyAlignment="1">
      <alignment vertical="center"/>
    </xf>
    <xf numFmtId="0" fontId="34" fillId="0" borderId="0" xfId="0" applyFont="1" applyAlignment="1">
      <alignment vertical="center"/>
    </xf>
    <xf numFmtId="0" fontId="73" fillId="0" borderId="0" xfId="0" applyFont="1" applyBorder="1" applyAlignment="1">
      <alignment vertical="center"/>
    </xf>
    <xf numFmtId="0" fontId="24" fillId="0" borderId="0" xfId="0" applyFont="1" applyAlignment="1">
      <alignment vertical="center" shrinkToFit="1"/>
    </xf>
    <xf numFmtId="179" fontId="18" fillId="0" borderId="0" xfId="6" applyNumberFormat="1" applyFont="1" applyAlignment="1">
      <alignment horizontal="right"/>
    </xf>
    <xf numFmtId="0" fontId="24" fillId="0" borderId="0" xfId="0" applyFont="1" applyAlignment="1">
      <alignment shrinkToFit="1"/>
    </xf>
    <xf numFmtId="49" fontId="23" fillId="0" borderId="0" xfId="0" applyNumberFormat="1" applyFont="1" applyAlignment="1">
      <alignment horizontal="right"/>
    </xf>
    <xf numFmtId="0" fontId="26" fillId="0" borderId="0" xfId="0" applyFont="1"/>
    <xf numFmtId="178" fontId="25" fillId="0" borderId="16" xfId="0" applyNumberFormat="1" applyFont="1" applyBorder="1" applyAlignment="1">
      <alignment wrapText="1"/>
    </xf>
    <xf numFmtId="179" fontId="24" fillId="0" borderId="66" xfId="6" applyNumberFormat="1" applyFont="1" applyBorder="1" applyAlignment="1">
      <alignment horizontal="right" shrinkToFit="1"/>
    </xf>
    <xf numFmtId="179" fontId="24" fillId="0" borderId="29" xfId="6" applyNumberFormat="1" applyFont="1" applyBorder="1" applyAlignment="1">
      <alignment horizontal="right" shrinkToFit="1"/>
    </xf>
    <xf numFmtId="178" fontId="23" fillId="0" borderId="56" xfId="0" applyNumberFormat="1" applyFont="1" applyBorder="1" applyAlignment="1">
      <alignment horizontal="left" wrapText="1"/>
    </xf>
    <xf numFmtId="179" fontId="27" fillId="0" borderId="67" xfId="6" applyNumberFormat="1" applyFont="1" applyBorder="1" applyAlignment="1">
      <alignment horizontal="right" shrinkToFit="1"/>
    </xf>
    <xf numFmtId="179" fontId="27" fillId="0" borderId="26" xfId="6" applyNumberFormat="1" applyFont="1" applyBorder="1" applyAlignment="1">
      <alignment horizontal="right" shrinkToFit="1"/>
    </xf>
    <xf numFmtId="178" fontId="23" fillId="0" borderId="10" xfId="0" applyNumberFormat="1" applyFont="1" applyBorder="1" applyAlignment="1">
      <alignment horizontal="left" wrapText="1"/>
    </xf>
    <xf numFmtId="179" fontId="27" fillId="0" borderId="79" xfId="6" applyNumberFormat="1" applyFont="1" applyBorder="1" applyAlignment="1">
      <alignment horizontal="right" shrinkToFit="1"/>
    </xf>
    <xf numFmtId="179" fontId="27" fillId="0" borderId="83" xfId="6" applyNumberFormat="1" applyFont="1" applyBorder="1" applyAlignment="1">
      <alignment horizontal="right" shrinkToFit="1"/>
    </xf>
    <xf numFmtId="178" fontId="25" fillId="0" borderId="9" xfId="0" applyNumberFormat="1" applyFont="1" applyBorder="1" applyAlignment="1">
      <alignment wrapText="1"/>
    </xf>
    <xf numFmtId="179" fontId="24" fillId="0" borderId="76" xfId="6" applyNumberFormat="1" applyFont="1" applyBorder="1" applyAlignment="1">
      <alignment horizontal="right" shrinkToFit="1"/>
    </xf>
    <xf numFmtId="179" fontId="24" fillId="0" borderId="30" xfId="6" applyNumberFormat="1" applyFont="1" applyBorder="1" applyAlignment="1">
      <alignment horizontal="right" shrinkToFit="1"/>
    </xf>
    <xf numFmtId="0" fontId="23" fillId="0" borderId="0" xfId="0" applyFont="1"/>
    <xf numFmtId="178" fontId="23" fillId="0" borderId="10" xfId="0" applyNumberFormat="1" applyFont="1" applyBorder="1" applyAlignment="1">
      <alignment shrinkToFit="1"/>
    </xf>
    <xf numFmtId="179" fontId="27" fillId="0" borderId="66" xfId="6" applyNumberFormat="1" applyFont="1" applyBorder="1" applyAlignment="1">
      <alignment horizontal="right" shrinkToFit="1"/>
    </xf>
    <xf numFmtId="179" fontId="27" fillId="0" borderId="29" xfId="6" applyNumberFormat="1" applyFont="1" applyBorder="1" applyAlignment="1">
      <alignment horizontal="right" shrinkToFit="1"/>
    </xf>
    <xf numFmtId="178" fontId="25" fillId="0" borderId="80" xfId="0" applyNumberFormat="1" applyFont="1" applyBorder="1" applyAlignment="1">
      <alignment wrapText="1"/>
    </xf>
    <xf numFmtId="179" fontId="24" fillId="0" borderId="81" xfId="6" applyNumberFormat="1" applyFont="1" applyBorder="1" applyAlignment="1">
      <alignment horizontal="right" shrinkToFit="1"/>
    </xf>
    <xf numFmtId="179" fontId="24" fillId="0" borderId="37" xfId="6" applyNumberFormat="1" applyFont="1" applyBorder="1" applyAlignment="1">
      <alignment horizontal="right" shrinkToFit="1"/>
    </xf>
    <xf numFmtId="178" fontId="23" fillId="0" borderId="24" xfId="0" applyNumberFormat="1" applyFont="1" applyBorder="1" applyAlignment="1">
      <alignment horizontal="left" wrapText="1"/>
    </xf>
    <xf numFmtId="179" fontId="27" fillId="0" borderId="74" xfId="6" applyNumberFormat="1" applyFont="1" applyBorder="1" applyAlignment="1">
      <alignment horizontal="right"/>
    </xf>
    <xf numFmtId="179" fontId="27" fillId="0" borderId="25" xfId="6" applyNumberFormat="1" applyFont="1" applyBorder="1" applyAlignment="1">
      <alignment horizontal="right"/>
    </xf>
    <xf numFmtId="178" fontId="55" fillId="0" borderId="14" xfId="0" applyNumberFormat="1" applyFont="1" applyBorder="1" applyAlignment="1">
      <alignment wrapText="1"/>
    </xf>
    <xf numFmtId="179" fontId="27" fillId="0" borderId="67" xfId="6" applyNumberFormat="1" applyFont="1" applyBorder="1" applyAlignment="1">
      <alignment horizontal="right"/>
    </xf>
    <xf numFmtId="179" fontId="27" fillId="0" borderId="26" xfId="6" applyNumberFormat="1" applyFont="1" applyBorder="1" applyAlignment="1">
      <alignment horizontal="right"/>
    </xf>
    <xf numFmtId="178" fontId="23" fillId="0" borderId="14" xfId="0" applyNumberFormat="1" applyFont="1" applyBorder="1" applyAlignment="1">
      <alignment wrapText="1"/>
    </xf>
    <xf numFmtId="181" fontId="27" fillId="0" borderId="67" xfId="6" applyNumberFormat="1" applyFont="1" applyBorder="1" applyAlignment="1">
      <alignment horizontal="right" shrinkToFit="1"/>
    </xf>
    <xf numFmtId="178" fontId="23" fillId="0" borderId="63" xfId="0" applyNumberFormat="1" applyFont="1" applyBorder="1" applyAlignment="1">
      <alignment wrapText="1"/>
    </xf>
    <xf numFmtId="178" fontId="25" fillId="0" borderId="24" xfId="0" applyNumberFormat="1" applyFont="1" applyBorder="1" applyAlignment="1">
      <alignment wrapText="1"/>
    </xf>
    <xf numFmtId="179" fontId="24" fillId="0" borderId="74" xfId="6" applyNumberFormat="1" applyFont="1" applyBorder="1" applyAlignment="1">
      <alignment horizontal="right" shrinkToFit="1"/>
    </xf>
    <xf numFmtId="179" fontId="24" fillId="0" borderId="25" xfId="6" applyNumberFormat="1" applyFont="1" applyBorder="1" applyAlignment="1">
      <alignment horizontal="right" shrinkToFit="1"/>
    </xf>
    <xf numFmtId="179" fontId="27" fillId="0" borderId="75" xfId="6" applyNumberFormat="1" applyFont="1" applyBorder="1" applyAlignment="1">
      <alignment horizontal="right" shrinkToFit="1"/>
    </xf>
    <xf numFmtId="179" fontId="27" fillId="0" borderId="32" xfId="6" applyNumberFormat="1" applyFont="1" applyBorder="1" applyAlignment="1">
      <alignment horizontal="right" shrinkToFit="1"/>
    </xf>
    <xf numFmtId="179" fontId="24" fillId="0" borderId="71" xfId="6" applyNumberFormat="1" applyFont="1" applyBorder="1" applyAlignment="1">
      <alignment horizontal="right" shrinkToFit="1"/>
    </xf>
    <xf numFmtId="179" fontId="24" fillId="0" borderId="31" xfId="6" applyNumberFormat="1" applyFont="1" applyBorder="1" applyAlignment="1">
      <alignment horizontal="right" shrinkToFit="1"/>
    </xf>
    <xf numFmtId="178" fontId="25" fillId="0" borderId="10" xfId="0" applyNumberFormat="1" applyFont="1" applyBorder="1" applyAlignment="1">
      <alignment horizontal="left" wrapText="1"/>
    </xf>
    <xf numFmtId="178" fontId="24" fillId="0" borderId="16" xfId="0" applyNumberFormat="1" applyFont="1" applyBorder="1" applyAlignment="1">
      <alignment horizontal="left" wrapText="1"/>
    </xf>
    <xf numFmtId="181" fontId="27" fillId="0" borderId="66" xfId="6" applyNumberFormat="1" applyFont="1" applyBorder="1" applyAlignment="1">
      <alignment horizontal="right" shrinkToFit="1"/>
    </xf>
    <xf numFmtId="181" fontId="27" fillId="0" borderId="29" xfId="6" applyNumberFormat="1" applyFont="1" applyBorder="1" applyAlignment="1">
      <alignment horizontal="right" shrinkToFit="1"/>
    </xf>
    <xf numFmtId="178" fontId="25" fillId="0" borderId="63" xfId="0" applyNumberFormat="1" applyFont="1" applyBorder="1" applyAlignment="1">
      <alignment wrapText="1"/>
    </xf>
    <xf numFmtId="179" fontId="24" fillId="0" borderId="67" xfId="6" applyNumberFormat="1" applyFont="1" applyBorder="1" applyAlignment="1">
      <alignment horizontal="right" shrinkToFit="1"/>
    </xf>
    <xf numFmtId="179" fontId="24" fillId="0" borderId="26" xfId="6" applyNumberFormat="1" applyFont="1" applyBorder="1" applyAlignment="1">
      <alignment horizontal="right" shrinkToFit="1"/>
    </xf>
    <xf numFmtId="178" fontId="23" fillId="0" borderId="64" xfId="0" applyNumberFormat="1" applyFont="1" applyBorder="1" applyAlignment="1">
      <alignment wrapText="1"/>
    </xf>
    <xf numFmtId="179" fontId="27" fillId="0" borderId="82" xfId="6" applyNumberFormat="1" applyFont="1" applyBorder="1" applyAlignment="1">
      <alignment horizontal="right" shrinkToFit="1"/>
    </xf>
    <xf numFmtId="179" fontId="27" fillId="0" borderId="98" xfId="6" applyNumberFormat="1" applyFont="1" applyBorder="1" applyAlignment="1">
      <alignment horizontal="right" shrinkToFit="1"/>
    </xf>
    <xf numFmtId="178" fontId="25" fillId="0" borderId="9" xfId="0" applyNumberFormat="1" applyFont="1" applyBorder="1" applyAlignment="1">
      <alignment horizontal="left" shrinkToFit="1"/>
    </xf>
    <xf numFmtId="0" fontId="18" fillId="0" borderId="10" xfId="0" applyFont="1" applyBorder="1" applyAlignment="1">
      <alignment horizontal="left" vertical="center" shrinkToFit="1"/>
    </xf>
    <xf numFmtId="179" fontId="27" fillId="0" borderId="71" xfId="6" applyNumberFormat="1" applyFont="1" applyBorder="1"/>
    <xf numFmtId="179" fontId="27" fillId="0" borderId="31" xfId="6" applyNumberFormat="1" applyFont="1" applyBorder="1"/>
    <xf numFmtId="179" fontId="27" fillId="0" borderId="71" xfId="6" applyNumberFormat="1" applyFont="1" applyBorder="1" applyAlignment="1">
      <alignment horizontal="right"/>
    </xf>
    <xf numFmtId="179" fontId="27" fillId="0" borderId="31" xfId="6" applyNumberFormat="1" applyFont="1" applyBorder="1" applyAlignment="1">
      <alignment horizontal="right"/>
    </xf>
    <xf numFmtId="178" fontId="24" fillId="0" borderId="76" xfId="6" applyNumberFormat="1" applyFont="1" applyBorder="1" applyAlignment="1">
      <alignment horizontal="right" shrinkToFit="1"/>
    </xf>
    <xf numFmtId="178" fontId="24" fillId="0" borderId="30" xfId="6" applyNumberFormat="1" applyFont="1" applyBorder="1" applyAlignment="1">
      <alignment horizontal="right" shrinkToFit="1"/>
    </xf>
    <xf numFmtId="0" fontId="23" fillId="0" borderId="0" xfId="0" applyFont="1" applyAlignment="1">
      <alignment vertical="top"/>
    </xf>
    <xf numFmtId="0" fontId="26" fillId="0" borderId="0" xfId="0" applyFont="1" applyAlignment="1">
      <alignment vertical="top"/>
    </xf>
    <xf numFmtId="0" fontId="38" fillId="0" borderId="0" xfId="10" applyFont="1" applyAlignment="1">
      <alignment horizontal="left" vertical="top" wrapText="1"/>
    </xf>
    <xf numFmtId="0" fontId="23" fillId="0" borderId="0" xfId="0" applyFont="1" applyAlignment="1">
      <alignment horizontal="left"/>
    </xf>
    <xf numFmtId="0" fontId="28" fillId="0" borderId="0" xfId="0" applyFont="1" applyAlignment="1">
      <alignment vertical="center"/>
    </xf>
    <xf numFmtId="178" fontId="25" fillId="0" borderId="10" xfId="0" applyNumberFormat="1" applyFont="1" applyBorder="1" applyAlignment="1">
      <alignment wrapText="1"/>
    </xf>
    <xf numFmtId="0" fontId="25" fillId="0" borderId="24" xfId="0" applyFont="1" applyBorder="1" applyAlignment="1">
      <alignment wrapText="1"/>
    </xf>
    <xf numFmtId="0" fontId="23" fillId="0" borderId="14" xfId="0" applyFont="1" applyBorder="1"/>
    <xf numFmtId="0" fontId="23" fillId="0" borderId="10" xfId="0" applyFont="1" applyBorder="1"/>
    <xf numFmtId="179" fontId="27" fillId="0" borderId="71" xfId="6" applyNumberFormat="1" applyFont="1" applyBorder="1" applyAlignment="1">
      <alignment horizontal="right" shrinkToFit="1"/>
    </xf>
    <xf numFmtId="0" fontId="25" fillId="0" borderId="9" xfId="0" applyFont="1" applyBorder="1" applyAlignment="1">
      <alignment wrapText="1"/>
    </xf>
    <xf numFmtId="178" fontId="25" fillId="0" borderId="55" xfId="0" applyNumberFormat="1" applyFont="1" applyBorder="1" applyAlignment="1">
      <alignment wrapText="1"/>
    </xf>
    <xf numFmtId="179" fontId="24" fillId="0" borderId="66" xfId="6" applyNumberFormat="1" applyFont="1" applyBorder="1" applyAlignment="1">
      <alignment horizontal="right"/>
    </xf>
    <xf numFmtId="0" fontId="23" fillId="0" borderId="64" xfId="0" applyFont="1" applyBorder="1" applyAlignment="1">
      <alignment wrapText="1"/>
    </xf>
    <xf numFmtId="179" fontId="27" fillId="0" borderId="73" xfId="6" applyNumberFormat="1" applyFont="1" applyBorder="1" applyAlignment="1">
      <alignment horizontal="right" shrinkToFit="1"/>
    </xf>
    <xf numFmtId="179" fontId="27" fillId="0" borderId="87" xfId="6" applyNumberFormat="1" applyFont="1" applyBorder="1" applyAlignment="1">
      <alignment horizontal="right" shrinkToFit="1"/>
    </xf>
    <xf numFmtId="0" fontId="23" fillId="0" borderId="0" xfId="0" applyFont="1" applyAlignment="1">
      <alignment horizontal="left" vertical="center" wrapText="1"/>
    </xf>
    <xf numFmtId="176" fontId="9" fillId="0" borderId="0" xfId="6" applyNumberFormat="1" applyFont="1" applyFill="1" applyBorder="1" applyAlignment="1">
      <alignment horizontal="right"/>
    </xf>
    <xf numFmtId="181" fontId="23" fillId="0" borderId="0" xfId="0" applyNumberFormat="1" applyFont="1"/>
    <xf numFmtId="180" fontId="23" fillId="0" borderId="24" xfId="0" quotePrefix="1" applyNumberFormat="1" applyFont="1" applyBorder="1" applyAlignment="1">
      <alignment horizontal="right"/>
    </xf>
    <xf numFmtId="195" fontId="23" fillId="0" borderId="25" xfId="0" applyNumberFormat="1" applyFont="1" applyBorder="1"/>
    <xf numFmtId="195" fontId="23" fillId="0" borderId="28" xfId="0" applyNumberFormat="1" applyFont="1" applyBorder="1"/>
    <xf numFmtId="180" fontId="23" fillId="0" borderId="14" xfId="0" quotePrefix="1" applyNumberFormat="1" applyFont="1" applyBorder="1" applyAlignment="1">
      <alignment horizontal="right"/>
    </xf>
    <xf numFmtId="195" fontId="23" fillId="0" borderId="26" xfId="0" applyNumberFormat="1" applyFont="1" applyBorder="1"/>
    <xf numFmtId="180" fontId="23" fillId="0" borderId="69" xfId="0" quotePrefix="1" applyNumberFormat="1" applyFont="1" applyBorder="1" applyAlignment="1">
      <alignment horizontal="right"/>
    </xf>
    <xf numFmtId="195" fontId="23" fillId="0" borderId="87" xfId="0" applyNumberFormat="1" applyFont="1" applyBorder="1"/>
    <xf numFmtId="195" fontId="23" fillId="0" borderId="100" xfId="0" applyNumberFormat="1" applyFont="1" applyBorder="1"/>
    <xf numFmtId="181" fontId="23" fillId="0" borderId="101" xfId="0" applyNumberFormat="1" applyFont="1" applyBorder="1"/>
    <xf numFmtId="181" fontId="23" fillId="0" borderId="85" xfId="0" applyNumberFormat="1" applyFont="1" applyBorder="1"/>
    <xf numFmtId="180" fontId="23" fillId="0" borderId="68" xfId="0" applyNumberFormat="1" applyFont="1" applyBorder="1"/>
    <xf numFmtId="181" fontId="23" fillId="0" borderId="90" xfId="0" applyNumberFormat="1" applyFont="1" applyBorder="1"/>
    <xf numFmtId="0" fontId="73" fillId="0" borderId="0" xfId="0" applyFont="1" applyBorder="1" applyAlignment="1">
      <alignment vertical="center" wrapText="1"/>
    </xf>
    <xf numFmtId="182" fontId="19" fillId="0" borderId="4" xfId="6" applyNumberFormat="1" applyFont="1" applyFill="1" applyBorder="1" applyAlignment="1">
      <alignment horizontal="right" vertical="center"/>
    </xf>
    <xf numFmtId="182" fontId="19" fillId="0" borderId="46" xfId="6" applyNumberFormat="1" applyFont="1" applyFill="1" applyBorder="1" applyAlignment="1">
      <alignment horizontal="right" vertical="center"/>
    </xf>
    <xf numFmtId="182" fontId="19" fillId="0" borderId="6" xfId="6" applyNumberFormat="1" applyFont="1" applyFill="1" applyBorder="1" applyAlignment="1">
      <alignment horizontal="right" vertical="center"/>
    </xf>
    <xf numFmtId="182" fontId="19" fillId="0" borderId="27" xfId="6" applyNumberFormat="1" applyFont="1" applyFill="1" applyBorder="1" applyAlignment="1">
      <alignment horizontal="right" vertical="center"/>
    </xf>
    <xf numFmtId="182" fontId="19" fillId="0" borderId="93" xfId="6" applyNumberFormat="1" applyFont="1" applyFill="1" applyBorder="1" applyAlignment="1">
      <alignment horizontal="right" vertical="center"/>
    </xf>
    <xf numFmtId="182" fontId="19" fillId="0" borderId="94" xfId="6" applyNumberFormat="1" applyFont="1" applyFill="1" applyBorder="1" applyAlignment="1">
      <alignment horizontal="right" vertical="center"/>
    </xf>
    <xf numFmtId="178" fontId="19" fillId="6" borderId="108" xfId="6" applyNumberFormat="1" applyFont="1" applyFill="1" applyBorder="1" applyAlignment="1">
      <alignment horizontal="right" vertical="center"/>
    </xf>
    <xf numFmtId="178" fontId="19" fillId="6" borderId="21" xfId="6" applyNumberFormat="1" applyFont="1" applyFill="1" applyBorder="1" applyAlignment="1">
      <alignment horizontal="right" vertical="center"/>
    </xf>
    <xf numFmtId="192" fontId="23" fillId="0" borderId="24" xfId="0" quotePrefix="1" applyNumberFormat="1" applyFont="1" applyBorder="1" applyAlignment="1">
      <alignment horizontal="right"/>
    </xf>
    <xf numFmtId="192" fontId="23" fillId="0" borderId="25" xfId="0" applyNumberFormat="1" applyFont="1" applyBorder="1"/>
    <xf numFmtId="192" fontId="23" fillId="0" borderId="28" xfId="0" applyNumberFormat="1" applyFont="1" applyBorder="1"/>
    <xf numFmtId="192" fontId="23" fillId="0" borderId="14" xfId="0" quotePrefix="1" applyNumberFormat="1" applyFont="1" applyBorder="1" applyAlignment="1">
      <alignment horizontal="right"/>
    </xf>
    <xf numFmtId="192" fontId="23" fillId="0" borderId="26" xfId="0" applyNumberFormat="1" applyFont="1" applyBorder="1"/>
    <xf numFmtId="192" fontId="23" fillId="0" borderId="69" xfId="0" quotePrefix="1" applyNumberFormat="1" applyFont="1" applyBorder="1" applyAlignment="1">
      <alignment horizontal="right"/>
    </xf>
    <xf numFmtId="192" fontId="23" fillId="0" borderId="87" xfId="0" applyNumberFormat="1" applyFont="1" applyBorder="1"/>
    <xf numFmtId="192" fontId="23" fillId="0" borderId="100" xfId="0" applyNumberFormat="1" applyFont="1" applyBorder="1"/>
    <xf numFmtId="192" fontId="23" fillId="0" borderId="101" xfId="0" applyNumberFormat="1" applyFont="1" applyBorder="1"/>
    <xf numFmtId="192" fontId="23" fillId="0" borderId="85" xfId="0" applyNumberFormat="1" applyFont="1" applyBorder="1"/>
    <xf numFmtId="192" fontId="23" fillId="0" borderId="68" xfId="0" applyNumberFormat="1" applyFont="1" applyBorder="1"/>
    <xf numFmtId="192" fontId="23" fillId="0" borderId="90" xfId="0" applyNumberFormat="1" applyFont="1" applyBorder="1"/>
    <xf numFmtId="0" fontId="4" fillId="0" borderId="0" xfId="0" applyFont="1" applyAlignment="1">
      <alignment horizontal="right" vertical="center"/>
    </xf>
    <xf numFmtId="177" fontId="18" fillId="0" borderId="0" xfId="6" applyNumberFormat="1" applyFont="1" applyFill="1" applyBorder="1" applyAlignment="1">
      <alignment horizontal="center" vertical="center" wrapText="1"/>
    </xf>
    <xf numFmtId="177" fontId="18" fillId="0" borderId="0" xfId="6" applyNumberFormat="1" applyFont="1" applyFill="1" applyBorder="1" applyAlignment="1">
      <alignment horizontal="center" vertical="center"/>
    </xf>
    <xf numFmtId="177" fontId="18" fillId="0" borderId="0" xfId="6" applyNumberFormat="1" applyFont="1" applyFill="1" applyBorder="1" applyAlignment="1"/>
    <xf numFmtId="181" fontId="18" fillId="0" borderId="0" xfId="6" applyNumberFormat="1" applyFont="1" applyFill="1" applyBorder="1" applyAlignment="1">
      <alignment horizontal="right"/>
    </xf>
    <xf numFmtId="181" fontId="18" fillId="0" borderId="0" xfId="6" quotePrefix="1" applyNumberFormat="1" applyFont="1" applyFill="1" applyBorder="1" applyAlignment="1">
      <alignment horizontal="right"/>
    </xf>
    <xf numFmtId="181" fontId="24" fillId="0" borderId="0" xfId="6" applyNumberFormat="1" applyFont="1" applyFill="1" applyBorder="1" applyAlignment="1">
      <alignment horizontal="right"/>
    </xf>
    <xf numFmtId="181" fontId="61" fillId="0" borderId="0" xfId="6" applyNumberFormat="1" applyFont="1" applyFill="1" applyBorder="1" applyAlignment="1">
      <alignment horizontal="right"/>
    </xf>
    <xf numFmtId="0" fontId="18" fillId="0" borderId="0" xfId="0" quotePrefix="1" applyFont="1" applyAlignment="1">
      <alignment horizontal="right"/>
    </xf>
    <xf numFmtId="0" fontId="76" fillId="0" borderId="6" xfId="0" applyFont="1" applyBorder="1" applyAlignment="1">
      <alignment vertical="center" wrapText="1"/>
    </xf>
    <xf numFmtId="38" fontId="23" fillId="0" borderId="0" xfId="6" applyFont="1" applyFill="1" applyBorder="1"/>
    <xf numFmtId="179" fontId="25" fillId="0" borderId="25" xfId="7" applyNumberFormat="1" applyFont="1" applyFill="1" applyBorder="1" applyAlignment="1">
      <alignment horizontal="right" shrinkToFit="1"/>
    </xf>
    <xf numFmtId="179" fontId="25" fillId="0" borderId="26" xfId="7" applyNumberFormat="1" applyFont="1" applyFill="1" applyBorder="1" applyAlignment="1">
      <alignment horizontal="right" shrinkToFit="1"/>
    </xf>
    <xf numFmtId="179" fontId="25" fillId="0" borderId="34" xfId="7" applyNumberFormat="1" applyFont="1" applyFill="1" applyBorder="1" applyAlignment="1">
      <alignment horizontal="right" shrinkToFit="1"/>
    </xf>
    <xf numFmtId="179" fontId="26" fillId="0" borderId="0" xfId="0" applyNumberFormat="1" applyFont="1"/>
    <xf numFmtId="179" fontId="25" fillId="0" borderId="25" xfId="0" applyNumberFormat="1" applyFont="1" applyBorder="1" applyAlignment="1">
      <alignment horizontal="right"/>
    </xf>
    <xf numFmtId="179" fontId="25" fillId="0" borderId="25" xfId="7" applyNumberFormat="1" applyFont="1" applyBorder="1" applyAlignment="1">
      <alignment horizontal="right" shrinkToFit="1"/>
    </xf>
    <xf numFmtId="179" fontId="27" fillId="0" borderId="26" xfId="7" applyNumberFormat="1" applyFont="1" applyBorder="1" applyAlignment="1">
      <alignment horizontal="right"/>
    </xf>
    <xf numFmtId="189" fontId="27" fillId="0" borderId="83" xfId="7" applyNumberFormat="1" applyFont="1" applyBorder="1" applyAlignment="1">
      <alignment horizontal="right" shrinkToFit="1"/>
    </xf>
    <xf numFmtId="189" fontId="25" fillId="0" borderId="26" xfId="7" applyNumberFormat="1" applyFont="1" applyBorder="1" applyAlignment="1">
      <alignment horizontal="right" shrinkToFit="1"/>
    </xf>
    <xf numFmtId="179" fontId="27" fillId="0" borderId="26" xfId="7" quotePrefix="1" applyNumberFormat="1" applyFont="1" applyFill="1" applyBorder="1" applyAlignment="1">
      <alignment horizontal="right" shrinkToFit="1"/>
    </xf>
    <xf numFmtId="189" fontId="25" fillId="0" borderId="25" xfId="7" applyNumberFormat="1" applyFont="1" applyBorder="1" applyAlignment="1">
      <alignment horizontal="right" shrinkToFit="1"/>
    </xf>
    <xf numFmtId="189" fontId="25" fillId="0" borderId="34" xfId="7" applyNumberFormat="1" applyFont="1" applyBorder="1" applyAlignment="1">
      <alignment horizontal="right" shrinkToFit="1"/>
    </xf>
    <xf numFmtId="179" fontId="27" fillId="0" borderId="83" xfId="7" applyNumberFormat="1" applyFont="1" applyBorder="1" applyAlignment="1">
      <alignment horizontal="right" shrinkToFit="1"/>
    </xf>
    <xf numFmtId="179" fontId="25" fillId="0" borderId="26" xfId="0" applyNumberFormat="1" applyFont="1" applyBorder="1" applyAlignment="1">
      <alignment horizontal="right"/>
    </xf>
    <xf numFmtId="179" fontId="25" fillId="0" borderId="26" xfId="7" applyNumberFormat="1" applyFont="1" applyBorder="1" applyAlignment="1">
      <alignment horizontal="right" shrinkToFit="1"/>
    </xf>
    <xf numFmtId="179" fontId="42" fillId="0" borderId="56" xfId="0" applyNumberFormat="1" applyFont="1" applyBorder="1" applyAlignment="1">
      <alignment wrapText="1"/>
    </xf>
    <xf numFmtId="189" fontId="27" fillId="0" borderId="26" xfId="6" applyNumberFormat="1" applyFont="1" applyFill="1" applyBorder="1" applyAlignment="1">
      <alignment horizontal="right" shrinkToFit="1"/>
    </xf>
    <xf numFmtId="177" fontId="52" fillId="0" borderId="26" xfId="12" applyNumberFormat="1" applyFont="1" applyBorder="1" applyAlignment="1">
      <alignment horizontal="right"/>
    </xf>
    <xf numFmtId="179" fontId="18" fillId="0" borderId="25" xfId="0" applyNumberFormat="1" applyFont="1" applyBorder="1" applyAlignment="1">
      <alignment horizontal="center" vertical="center"/>
    </xf>
    <xf numFmtId="179" fontId="52" fillId="0" borderId="37" xfId="8" applyNumberFormat="1" applyFont="1" applyBorder="1" applyAlignment="1">
      <alignment horizontal="right"/>
    </xf>
    <xf numFmtId="177" fontId="51" fillId="0" borderId="83" xfId="12" applyNumberFormat="1" applyFont="1" applyBorder="1" applyAlignment="1">
      <alignment horizontal="right"/>
    </xf>
    <xf numFmtId="189" fontId="25" fillId="0" borderId="34" xfId="7" applyNumberFormat="1" applyFont="1" applyFill="1" applyBorder="1" applyAlignment="1">
      <alignment horizontal="right" shrinkToFit="1"/>
    </xf>
    <xf numFmtId="179" fontId="27" fillId="0" borderId="83" xfId="7" quotePrefix="1" applyNumberFormat="1" applyFont="1" applyFill="1" applyBorder="1" applyAlignment="1">
      <alignment horizontal="right" shrinkToFit="1"/>
    </xf>
    <xf numFmtId="179" fontId="25" fillId="0" borderId="25" xfId="11" applyNumberFormat="1" applyFont="1" applyBorder="1" applyAlignment="1">
      <alignment horizontal="right" wrapText="1"/>
    </xf>
    <xf numFmtId="179" fontId="42" fillId="0" borderId="97" xfId="0" applyNumberFormat="1" applyFont="1" applyBorder="1" applyAlignment="1">
      <alignment wrapText="1"/>
    </xf>
    <xf numFmtId="179" fontId="27" fillId="0" borderId="83" xfId="7" applyNumberFormat="1" applyFont="1" applyFill="1" applyBorder="1" applyAlignment="1">
      <alignment horizontal="right"/>
    </xf>
    <xf numFmtId="179" fontId="27" fillId="0" borderId="25" xfId="7" applyNumberFormat="1" applyFont="1" applyFill="1" applyBorder="1" applyAlignment="1">
      <alignment horizontal="right"/>
    </xf>
    <xf numFmtId="179" fontId="27" fillId="0" borderId="25" xfId="7" applyNumberFormat="1" applyFont="1" applyBorder="1" applyAlignment="1">
      <alignment horizontal="right"/>
    </xf>
    <xf numFmtId="189" fontId="27" fillId="0" borderId="25" xfId="7" applyNumberFormat="1" applyFont="1" applyBorder="1" applyAlignment="1">
      <alignment horizontal="right" shrinkToFit="1"/>
    </xf>
    <xf numFmtId="179" fontId="27" fillId="0" borderId="25" xfId="7" quotePrefix="1" applyNumberFormat="1" applyFont="1" applyBorder="1" applyAlignment="1">
      <alignment horizontal="right" shrinkToFit="1"/>
    </xf>
    <xf numFmtId="189" fontId="25" fillId="0" borderId="37" xfId="7" applyNumberFormat="1" applyFont="1" applyBorder="1" applyAlignment="1">
      <alignment horizontal="right" shrinkToFit="1"/>
    </xf>
    <xf numFmtId="179" fontId="25" fillId="0" borderId="30" xfId="7" applyNumberFormat="1" applyFont="1" applyFill="1" applyBorder="1" applyAlignment="1">
      <alignment horizontal="right"/>
    </xf>
    <xf numFmtId="181" fontId="25" fillId="0" borderId="25" xfId="6" applyNumberFormat="1" applyFont="1" applyFill="1" applyBorder="1" applyAlignment="1">
      <alignment horizontal="right" shrinkToFit="1"/>
    </xf>
    <xf numFmtId="179" fontId="18" fillId="0" borderId="0" xfId="6" applyNumberFormat="1" applyFont="1" applyFill="1" applyAlignment="1">
      <alignment horizontal="right"/>
    </xf>
    <xf numFmtId="179" fontId="24" fillId="0" borderId="46" xfId="6" applyNumberFormat="1" applyFont="1" applyFill="1" applyBorder="1" applyAlignment="1">
      <alignment horizontal="right" shrinkToFit="1"/>
    </xf>
    <xf numFmtId="179" fontId="27" fillId="0" borderId="94" xfId="6" applyNumberFormat="1" applyFont="1" applyFill="1" applyBorder="1" applyAlignment="1">
      <alignment horizontal="right" shrinkToFit="1"/>
    </xf>
    <xf numFmtId="179" fontId="24" fillId="0" borderId="44" xfId="6" applyNumberFormat="1" applyFont="1" applyFill="1" applyBorder="1" applyAlignment="1">
      <alignment horizontal="right" shrinkToFit="1"/>
    </xf>
    <xf numFmtId="179" fontId="27" fillId="0" borderId="46" xfId="6" applyNumberFormat="1" applyFont="1" applyFill="1" applyBorder="1" applyAlignment="1">
      <alignment horizontal="right" shrinkToFit="1"/>
    </xf>
    <xf numFmtId="179" fontId="24" fillId="0" borderId="92" xfId="6" applyNumberFormat="1" applyFont="1" applyFill="1" applyBorder="1" applyAlignment="1">
      <alignment horizontal="right" shrinkToFit="1"/>
    </xf>
    <xf numFmtId="179" fontId="27" fillId="0" borderId="28" xfId="6" applyNumberFormat="1" applyFont="1" applyFill="1" applyBorder="1" applyAlignment="1">
      <alignment horizontal="right"/>
    </xf>
    <xf numFmtId="179" fontId="24" fillId="0" borderId="28" xfId="6" applyNumberFormat="1" applyFont="1" applyFill="1" applyBorder="1" applyAlignment="1">
      <alignment horizontal="right" shrinkToFit="1"/>
    </xf>
    <xf numFmtId="179" fontId="27" fillId="0" borderId="49" xfId="6" applyNumberFormat="1" applyFont="1" applyFill="1" applyBorder="1" applyAlignment="1">
      <alignment horizontal="right" shrinkToFit="1"/>
    </xf>
    <xf numFmtId="179" fontId="24" fillId="0" borderId="50" xfId="6" applyNumberFormat="1" applyFont="1" applyFill="1" applyBorder="1" applyAlignment="1">
      <alignment horizontal="right" shrinkToFit="1"/>
    </xf>
    <xf numFmtId="181" fontId="27" fillId="0" borderId="46" xfId="6" applyNumberFormat="1" applyFont="1" applyFill="1" applyBorder="1" applyAlignment="1">
      <alignment horizontal="right" shrinkToFit="1"/>
    </xf>
    <xf numFmtId="179" fontId="24" fillId="0" borderId="27" xfId="6" applyNumberFormat="1" applyFont="1" applyFill="1" applyBorder="1" applyAlignment="1">
      <alignment horizontal="right" shrinkToFit="1"/>
    </xf>
    <xf numFmtId="179" fontId="27" fillId="0" borderId="104" xfId="6" applyNumberFormat="1" applyFont="1" applyFill="1" applyBorder="1" applyAlignment="1">
      <alignment horizontal="right" shrinkToFit="1"/>
    </xf>
    <xf numFmtId="179" fontId="27" fillId="0" borderId="50" xfId="6" applyNumberFormat="1" applyFont="1" applyFill="1" applyBorder="1"/>
    <xf numFmtId="179" fontId="27" fillId="0" borderId="50" xfId="6" applyNumberFormat="1" applyFont="1" applyFill="1" applyBorder="1" applyAlignment="1">
      <alignment horizontal="right"/>
    </xf>
    <xf numFmtId="178" fontId="24" fillId="0" borderId="44" xfId="6" applyNumberFormat="1" applyFont="1" applyFill="1" applyBorder="1" applyAlignment="1">
      <alignment horizontal="right" shrinkToFit="1"/>
    </xf>
    <xf numFmtId="0" fontId="26" fillId="0" borderId="0" xfId="0" applyFont="1" applyFill="1" applyAlignment="1">
      <alignment vertical="top"/>
    </xf>
    <xf numFmtId="179" fontId="24" fillId="0" borderId="46" xfId="6" applyNumberFormat="1" applyFont="1" applyFill="1" applyBorder="1" applyAlignment="1">
      <alignment horizontal="right"/>
    </xf>
    <xf numFmtId="179" fontId="27" fillId="0" borderId="100" xfId="6" applyNumberFormat="1" applyFont="1" applyFill="1" applyBorder="1" applyAlignment="1">
      <alignment horizontal="right" shrinkToFit="1"/>
    </xf>
    <xf numFmtId="179" fontId="18" fillId="0" borderId="29" xfId="6" applyNumberFormat="1" applyFont="1" applyFill="1" applyBorder="1"/>
    <xf numFmtId="179" fontId="18" fillId="0" borderId="26" xfId="6" quotePrefix="1" applyNumberFormat="1" applyFont="1" applyFill="1" applyBorder="1" applyAlignment="1">
      <alignment horizontal="right"/>
    </xf>
    <xf numFmtId="179" fontId="61" fillId="0" borderId="25" xfId="6" applyNumberFormat="1" applyFont="1" applyFill="1" applyBorder="1" applyAlignment="1">
      <alignment horizontal="right"/>
    </xf>
    <xf numFmtId="179" fontId="18" fillId="0" borderId="26" xfId="0" quotePrefix="1" applyNumberFormat="1" applyFont="1" applyFill="1" applyBorder="1" applyAlignment="1">
      <alignment horizontal="right"/>
    </xf>
    <xf numFmtId="178" fontId="19" fillId="0" borderId="108" xfId="6" applyNumberFormat="1" applyFont="1" applyFill="1" applyBorder="1" applyAlignment="1">
      <alignment horizontal="right" vertical="center"/>
    </xf>
    <xf numFmtId="178" fontId="19" fillId="0" borderId="100" xfId="6" applyNumberFormat="1" applyFont="1" applyFill="1" applyBorder="1" applyAlignment="1">
      <alignment horizontal="right" vertical="center"/>
    </xf>
    <xf numFmtId="40" fontId="27" fillId="0" borderId="6" xfId="6" applyNumberFormat="1" applyFont="1" applyFill="1" applyBorder="1" applyAlignment="1">
      <alignment horizontal="right" shrinkToFit="1"/>
    </xf>
    <xf numFmtId="184" fontId="27" fillId="0" borderId="93" xfId="6" applyNumberFormat="1" applyFont="1" applyFill="1" applyBorder="1" applyAlignment="1">
      <alignment horizontal="right" shrinkToFit="1"/>
    </xf>
    <xf numFmtId="0" fontId="24" fillId="0" borderId="0" xfId="0" applyFont="1" applyAlignment="1">
      <alignment horizontal="left" vertical="center" indent="1"/>
    </xf>
    <xf numFmtId="0" fontId="27" fillId="0" borderId="0" xfId="0" applyFont="1"/>
    <xf numFmtId="179" fontId="18" fillId="0" borderId="12" xfId="9" applyNumberFormat="1" applyFont="1" applyFill="1" applyBorder="1" applyAlignment="1">
      <alignment horizontal="center" vertical="center" shrinkToFit="1"/>
    </xf>
    <xf numFmtId="179" fontId="18" fillId="0" borderId="0" xfId="9" applyNumberFormat="1" applyFont="1" applyFill="1" applyBorder="1" applyAlignment="1">
      <alignment horizontal="center" vertical="center" shrinkToFit="1"/>
    </xf>
    <xf numFmtId="179" fontId="24" fillId="0" borderId="4" xfId="6" applyNumberFormat="1" applyFont="1" applyFill="1" applyBorder="1" applyAlignment="1">
      <alignment horizontal="right" shrinkToFit="1"/>
    </xf>
    <xf numFmtId="178" fontId="23" fillId="0" borderId="14" xfId="0" applyNumberFormat="1" applyFont="1" applyBorder="1" applyAlignment="1">
      <alignment horizontal="left" wrapText="1"/>
    </xf>
    <xf numFmtId="179" fontId="27" fillId="0" borderId="6" xfId="6" applyNumberFormat="1" applyFont="1" applyFill="1" applyBorder="1" applyAlignment="1">
      <alignment horizontal="right" shrinkToFit="1"/>
    </xf>
    <xf numFmtId="179" fontId="27" fillId="0" borderId="93" xfId="6" applyNumberFormat="1" applyFont="1" applyFill="1" applyBorder="1" applyAlignment="1">
      <alignment horizontal="right" shrinkToFit="1"/>
    </xf>
    <xf numFmtId="179" fontId="24" fillId="0" borderId="8" xfId="6" applyNumberFormat="1" applyFont="1" applyFill="1" applyBorder="1" applyAlignment="1">
      <alignment horizontal="right" shrinkToFit="1"/>
    </xf>
    <xf numFmtId="179" fontId="27" fillId="0" borderId="4" xfId="6" applyNumberFormat="1" applyFont="1" applyFill="1" applyBorder="1" applyAlignment="1">
      <alignment horizontal="right" shrinkToFit="1"/>
    </xf>
    <xf numFmtId="179" fontId="24" fillId="0" borderId="22" xfId="6" applyNumberFormat="1" applyFont="1" applyFill="1" applyBorder="1" applyAlignment="1">
      <alignment horizontal="right" shrinkToFit="1"/>
    </xf>
    <xf numFmtId="179" fontId="27" fillId="0" borderId="23" xfId="6" applyNumberFormat="1" applyFont="1" applyFill="1" applyBorder="1" applyAlignment="1">
      <alignment horizontal="right"/>
    </xf>
    <xf numFmtId="179" fontId="24" fillId="0" borderId="23" xfId="6" applyNumberFormat="1" applyFont="1" applyFill="1" applyBorder="1" applyAlignment="1">
      <alignment horizontal="right" shrinkToFit="1"/>
    </xf>
    <xf numFmtId="179" fontId="24" fillId="0" borderId="6" xfId="6" applyNumberFormat="1" applyFont="1" applyFill="1" applyBorder="1" applyAlignment="1">
      <alignment horizontal="right" shrinkToFit="1"/>
    </xf>
    <xf numFmtId="178" fontId="23" fillId="0" borderId="69" xfId="0" applyNumberFormat="1" applyFont="1" applyBorder="1" applyAlignment="1">
      <alignment wrapText="1"/>
    </xf>
    <xf numFmtId="179" fontId="24" fillId="0" borderId="12" xfId="6" applyNumberFormat="1" applyFont="1" applyFill="1" applyBorder="1" applyAlignment="1">
      <alignment horizontal="right" shrinkToFit="1"/>
    </xf>
    <xf numFmtId="179" fontId="25" fillId="0" borderId="21" xfId="6" quotePrefix="1" applyNumberFormat="1" applyFont="1" applyFill="1" applyBorder="1" applyAlignment="1">
      <alignment horizontal="right" shrinkToFit="1"/>
    </xf>
    <xf numFmtId="179" fontId="27" fillId="0" borderId="10" xfId="6" applyNumberFormat="1" applyFont="1" applyFill="1" applyBorder="1"/>
    <xf numFmtId="179" fontId="27" fillId="0" borderId="10" xfId="6" applyNumberFormat="1" applyFont="1" applyFill="1" applyBorder="1" applyAlignment="1">
      <alignment horizontal="right"/>
    </xf>
    <xf numFmtId="178" fontId="24" fillId="0" borderId="10" xfId="6" applyNumberFormat="1" applyFont="1" applyFill="1" applyBorder="1" applyAlignment="1">
      <alignment horizontal="right" shrinkToFit="1"/>
    </xf>
    <xf numFmtId="0" fontId="25" fillId="0" borderId="0" xfId="0" applyFont="1"/>
    <xf numFmtId="0" fontId="25" fillId="0" borderId="0" xfId="0" applyFont="1" applyAlignment="1">
      <alignment vertical="top"/>
    </xf>
    <xf numFmtId="178" fontId="24" fillId="0" borderId="50" xfId="6" applyNumberFormat="1" applyFont="1" applyFill="1" applyBorder="1" applyAlignment="1">
      <alignment horizontal="right" shrinkToFit="1"/>
    </xf>
    <xf numFmtId="0" fontId="77" fillId="0" borderId="9" xfId="0" applyFont="1" applyBorder="1" applyAlignment="1">
      <alignment wrapText="1"/>
    </xf>
    <xf numFmtId="0" fontId="23" fillId="0" borderId="69" xfId="0" applyFont="1" applyBorder="1" applyAlignment="1">
      <alignment wrapText="1"/>
    </xf>
    <xf numFmtId="0" fontId="60" fillId="0" borderId="0" xfId="0" applyFont="1" applyAlignment="1">
      <alignment horizontal="right"/>
    </xf>
    <xf numFmtId="179" fontId="27" fillId="0" borderId="6" xfId="6" quotePrefix="1" applyNumberFormat="1" applyFont="1" applyFill="1" applyBorder="1" applyAlignment="1">
      <alignment horizontal="right"/>
    </xf>
    <xf numFmtId="179" fontId="24" fillId="0" borderId="4" xfId="6" quotePrefix="1" applyNumberFormat="1" applyFont="1" applyFill="1" applyBorder="1" applyAlignment="1">
      <alignment horizontal="right" shrinkToFit="1"/>
    </xf>
    <xf numFmtId="179" fontId="27" fillId="0" borderId="7" xfId="6" quotePrefix="1" applyNumberFormat="1" applyFont="1" applyFill="1" applyBorder="1" applyAlignment="1">
      <alignment horizontal="right" shrinkToFit="1"/>
    </xf>
    <xf numFmtId="181" fontId="27" fillId="0" borderId="12" xfId="6" applyNumberFormat="1" applyFont="1" applyFill="1" applyBorder="1" applyAlignment="1">
      <alignment horizontal="right" shrinkToFit="1"/>
    </xf>
    <xf numFmtId="179" fontId="24" fillId="0" borderId="46" xfId="6" quotePrefix="1" applyNumberFormat="1" applyFont="1" applyFill="1" applyBorder="1" applyAlignment="1">
      <alignment horizontal="right" shrinkToFit="1"/>
    </xf>
    <xf numFmtId="179" fontId="27" fillId="0" borderId="0" xfId="0" applyNumberFormat="1" applyFont="1" applyFill="1"/>
    <xf numFmtId="0" fontId="21" fillId="0" borderId="0" xfId="0" applyFont="1" applyAlignment="1">
      <alignment vertical="top" wrapText="1"/>
    </xf>
    <xf numFmtId="179" fontId="27" fillId="0" borderId="0" xfId="6" applyNumberFormat="1" applyFont="1" applyFill="1" applyBorder="1" applyAlignment="1">
      <alignment horizontal="right"/>
    </xf>
    <xf numFmtId="179" fontId="24" fillId="0" borderId="54" xfId="6" applyNumberFormat="1" applyFont="1" applyBorder="1"/>
    <xf numFmtId="181" fontId="27" fillId="0" borderId="17" xfId="6" applyNumberFormat="1" applyFont="1" applyBorder="1" applyAlignment="1">
      <alignment horizontal="right"/>
    </xf>
    <xf numFmtId="181" fontId="27" fillId="0" borderId="18" xfId="6" applyNumberFormat="1" applyFont="1" applyBorder="1" applyAlignment="1">
      <alignment horizontal="right"/>
    </xf>
    <xf numFmtId="181" fontId="24" fillId="0" borderId="2" xfId="6" applyNumberFormat="1" applyFont="1" applyBorder="1" applyAlignment="1">
      <alignment horizontal="right"/>
    </xf>
    <xf numFmtId="181" fontId="24" fillId="0" borderId="0" xfId="6" applyNumberFormat="1" applyFont="1" applyBorder="1" applyAlignment="1">
      <alignment horizontal="right"/>
    </xf>
    <xf numFmtId="181" fontId="24" fillId="0" borderId="86" xfId="6" applyNumberFormat="1" applyFont="1" applyBorder="1" applyAlignment="1">
      <alignment horizontal="right"/>
    </xf>
    <xf numFmtId="181" fontId="18" fillId="0" borderId="0" xfId="6" applyNumberFormat="1" applyFont="1" applyBorder="1" applyAlignment="1">
      <alignment horizontal="right"/>
    </xf>
    <xf numFmtId="181" fontId="24" fillId="0" borderId="54" xfId="6" applyNumberFormat="1" applyFont="1" applyBorder="1" applyAlignment="1">
      <alignment horizontal="right"/>
    </xf>
    <xf numFmtId="181" fontId="18" fillId="0" borderId="17" xfId="6" applyNumberFormat="1" applyFont="1" applyBorder="1" applyAlignment="1">
      <alignment horizontal="right"/>
    </xf>
    <xf numFmtId="181" fontId="27" fillId="0" borderId="19" xfId="6" applyNumberFormat="1" applyFont="1" applyBorder="1" applyAlignment="1">
      <alignment horizontal="right"/>
    </xf>
    <xf numFmtId="179" fontId="27" fillId="0" borderId="18" xfId="6" applyNumberFormat="1" applyFont="1" applyBorder="1" applyAlignment="1">
      <alignment horizontal="right"/>
    </xf>
    <xf numFmtId="181" fontId="27" fillId="0" borderId="65" xfId="6" applyNumberFormat="1" applyFont="1" applyBorder="1" applyAlignment="1">
      <alignment horizontal="right"/>
    </xf>
    <xf numFmtId="181" fontId="27" fillId="0" borderId="2" xfId="6" applyNumberFormat="1" applyFont="1" applyBorder="1" applyAlignment="1">
      <alignment horizontal="right"/>
    </xf>
    <xf numFmtId="181" fontId="27" fillId="0" borderId="0" xfId="6" applyNumberFormat="1" applyFont="1" applyBorder="1" applyAlignment="1">
      <alignment horizontal="right"/>
    </xf>
    <xf numFmtId="181" fontId="27" fillId="0" borderId="26" xfId="6" quotePrefix="1" applyNumberFormat="1" applyFont="1" applyFill="1" applyBorder="1" applyAlignment="1">
      <alignment horizontal="right"/>
    </xf>
    <xf numFmtId="179" fontId="62" fillId="0" borderId="26" xfId="6" applyNumberFormat="1" applyFont="1" applyFill="1" applyBorder="1" applyAlignment="1">
      <alignment horizontal="right"/>
    </xf>
    <xf numFmtId="179" fontId="18" fillId="0" borderId="66" xfId="9" applyNumberFormat="1" applyFont="1" applyFill="1" applyBorder="1" applyAlignment="1">
      <alignment horizontal="center" vertical="center" wrapText="1" shrinkToFit="1"/>
    </xf>
    <xf numFmtId="189" fontId="27" fillId="0" borderId="67" xfId="7" applyNumberFormat="1" applyFont="1" applyFill="1" applyBorder="1" applyAlignment="1">
      <alignment horizontal="right" shrinkToFit="1"/>
    </xf>
    <xf numFmtId="189" fontId="27" fillId="0" borderId="79" xfId="7" applyNumberFormat="1" applyFont="1" applyFill="1" applyBorder="1" applyAlignment="1">
      <alignment horizontal="right" shrinkToFit="1"/>
    </xf>
    <xf numFmtId="189" fontId="25" fillId="0" borderId="76" xfId="7" applyNumberFormat="1" applyFont="1" applyFill="1" applyBorder="1" applyAlignment="1">
      <alignment horizontal="right" shrinkToFit="1"/>
    </xf>
    <xf numFmtId="179" fontId="25" fillId="0" borderId="76" xfId="7" applyNumberFormat="1" applyFont="1" applyFill="1" applyBorder="1" applyAlignment="1">
      <alignment horizontal="right" shrinkToFit="1"/>
    </xf>
    <xf numFmtId="179" fontId="25" fillId="0" borderId="74" xfId="7" applyNumberFormat="1" applyFont="1" applyFill="1" applyBorder="1" applyAlignment="1">
      <alignment horizontal="right" shrinkToFit="1"/>
    </xf>
    <xf numFmtId="179" fontId="27" fillId="0" borderId="79" xfId="7" applyNumberFormat="1" applyFont="1" applyFill="1" applyBorder="1" applyAlignment="1">
      <alignment horizontal="right" shrinkToFit="1"/>
    </xf>
    <xf numFmtId="179" fontId="25" fillId="0" borderId="81" xfId="7" applyNumberFormat="1" applyFont="1" applyFill="1" applyBorder="1" applyAlignment="1">
      <alignment horizontal="right" shrinkToFit="1"/>
    </xf>
    <xf numFmtId="179" fontId="27" fillId="0" borderId="74" xfId="7" applyNumberFormat="1" applyFont="1" applyFill="1" applyBorder="1" applyAlignment="1">
      <alignment horizontal="right"/>
    </xf>
    <xf numFmtId="179" fontId="27" fillId="0" borderId="67" xfId="7" quotePrefix="1" applyNumberFormat="1" applyFont="1" applyFill="1" applyBorder="1" applyAlignment="1">
      <alignment horizontal="right"/>
    </xf>
    <xf numFmtId="179" fontId="27" fillId="0" borderId="67" xfId="7" applyNumberFormat="1" applyFont="1" applyFill="1" applyBorder="1" applyAlignment="1">
      <alignment horizontal="right" shrinkToFit="1"/>
    </xf>
    <xf numFmtId="179" fontId="25" fillId="0" borderId="76" xfId="7" quotePrefix="1" applyNumberFormat="1" applyFont="1" applyFill="1" applyBorder="1" applyAlignment="1">
      <alignment horizontal="right" shrinkToFit="1"/>
    </xf>
    <xf numFmtId="179" fontId="27" fillId="0" borderId="67" xfId="7" quotePrefix="1" applyNumberFormat="1" applyFont="1" applyFill="1" applyBorder="1" applyAlignment="1">
      <alignment horizontal="right" shrinkToFit="1"/>
    </xf>
    <xf numFmtId="179" fontId="27" fillId="0" borderId="79" xfId="7" quotePrefix="1" applyNumberFormat="1" applyFont="1" applyFill="1" applyBorder="1" applyAlignment="1">
      <alignment horizontal="right" shrinkToFit="1"/>
    </xf>
    <xf numFmtId="189" fontId="25" fillId="0" borderId="67" xfId="7" applyNumberFormat="1" applyFont="1" applyFill="1" applyBorder="1" applyAlignment="1">
      <alignment horizontal="right" shrinkToFit="1"/>
    </xf>
    <xf numFmtId="189" fontId="25" fillId="0" borderId="72" xfId="7" quotePrefix="1" applyNumberFormat="1" applyFont="1" applyFill="1" applyBorder="1" applyAlignment="1">
      <alignment horizontal="right" shrinkToFit="1"/>
    </xf>
    <xf numFmtId="179" fontId="26" fillId="0" borderId="25" xfId="0" applyNumberFormat="1" applyFont="1" applyBorder="1"/>
    <xf numFmtId="179" fontId="26" fillId="0" borderId="26" xfId="0" applyNumberFormat="1" applyFont="1" applyBorder="1"/>
    <xf numFmtId="189" fontId="25" fillId="0" borderId="34" xfId="7" quotePrefix="1" applyNumberFormat="1" applyFont="1" applyFill="1" applyBorder="1" applyAlignment="1">
      <alignment horizontal="right" shrinkToFit="1"/>
    </xf>
    <xf numFmtId="181" fontId="24" fillId="0" borderId="84" xfId="6" applyNumberFormat="1" applyFont="1" applyFill="1" applyBorder="1" applyAlignment="1">
      <alignment horizontal="right" shrinkToFit="1"/>
    </xf>
    <xf numFmtId="179" fontId="27" fillId="0" borderId="49" xfId="6" quotePrefix="1" applyNumberFormat="1" applyFont="1" applyFill="1" applyBorder="1" applyAlignment="1">
      <alignment horizontal="right" shrinkToFit="1"/>
    </xf>
    <xf numFmtId="179" fontId="24" fillId="0" borderId="54" xfId="6" applyNumberFormat="1" applyFont="1" applyBorder="1" applyAlignment="1">
      <alignment horizontal="right" shrinkToFit="1"/>
    </xf>
    <xf numFmtId="179" fontId="27" fillId="0" borderId="18" xfId="6" applyNumberFormat="1" applyFont="1" applyBorder="1" applyAlignment="1">
      <alignment horizontal="right" shrinkToFit="1"/>
    </xf>
    <xf numFmtId="179" fontId="27" fillId="0" borderId="65" xfId="6" applyNumberFormat="1" applyFont="1" applyBorder="1" applyAlignment="1">
      <alignment horizontal="right" shrinkToFit="1"/>
    </xf>
    <xf numFmtId="179" fontId="24" fillId="0" borderId="2" xfId="6" applyNumberFormat="1" applyFont="1" applyBorder="1" applyAlignment="1">
      <alignment horizontal="right" shrinkToFit="1"/>
    </xf>
    <xf numFmtId="179" fontId="27" fillId="0" borderId="54" xfId="6" applyNumberFormat="1" applyFont="1" applyBorder="1" applyAlignment="1">
      <alignment horizontal="right" shrinkToFit="1"/>
    </xf>
    <xf numFmtId="179" fontId="24" fillId="0" borderId="91" xfId="6" applyNumberFormat="1" applyFont="1" applyBorder="1" applyAlignment="1">
      <alignment horizontal="right" shrinkToFit="1"/>
    </xf>
    <xf numFmtId="179" fontId="27" fillId="0" borderId="17" xfId="6" applyNumberFormat="1" applyFont="1" applyBorder="1" applyAlignment="1">
      <alignment horizontal="right"/>
    </xf>
    <xf numFmtId="179" fontId="24" fillId="0" borderId="17" xfId="6" applyNumberFormat="1" applyFont="1" applyBorder="1" applyAlignment="1">
      <alignment horizontal="right" shrinkToFit="1"/>
    </xf>
    <xf numFmtId="179" fontId="27" fillId="0" borderId="19" xfId="6" applyNumberFormat="1" applyFont="1" applyBorder="1" applyAlignment="1">
      <alignment horizontal="right" shrinkToFit="1"/>
    </xf>
    <xf numFmtId="179" fontId="24" fillId="0" borderId="0" xfId="6" applyNumberFormat="1" applyFont="1" applyBorder="1" applyAlignment="1">
      <alignment horizontal="right" shrinkToFit="1"/>
    </xf>
    <xf numFmtId="181" fontId="27" fillId="0" borderId="54" xfId="6" applyNumberFormat="1" applyFont="1" applyBorder="1" applyAlignment="1">
      <alignment horizontal="right" shrinkToFit="1"/>
    </xf>
    <xf numFmtId="179" fontId="24" fillId="0" borderId="18" xfId="6" applyNumberFormat="1" applyFont="1" applyBorder="1" applyAlignment="1">
      <alignment horizontal="right" shrinkToFit="1"/>
    </xf>
    <xf numFmtId="179" fontId="27" fillId="0" borderId="111" xfId="6" applyNumberFormat="1" applyFont="1" applyBorder="1" applyAlignment="1">
      <alignment horizontal="right" shrinkToFit="1"/>
    </xf>
    <xf numFmtId="179" fontId="27" fillId="0" borderId="0" xfId="6" applyNumberFormat="1" applyFont="1" applyBorder="1"/>
    <xf numFmtId="179" fontId="27" fillId="0" borderId="0" xfId="6" applyNumberFormat="1" applyFont="1" applyBorder="1" applyAlignment="1">
      <alignment horizontal="right"/>
    </xf>
    <xf numFmtId="178" fontId="24" fillId="0" borderId="2" xfId="6" applyNumberFormat="1" applyFont="1" applyBorder="1" applyAlignment="1">
      <alignment horizontal="right" shrinkToFit="1"/>
    </xf>
    <xf numFmtId="179" fontId="24" fillId="0" borderId="54" xfId="6" applyNumberFormat="1" applyFont="1" applyBorder="1" applyAlignment="1">
      <alignment horizontal="right"/>
    </xf>
    <xf numFmtId="179" fontId="27" fillId="0" borderId="88" xfId="6" applyNumberFormat="1" applyFont="1" applyBorder="1" applyAlignment="1">
      <alignment horizontal="right" shrinkToFit="1"/>
    </xf>
    <xf numFmtId="181" fontId="24" fillId="0" borderId="85" xfId="6" applyNumberFormat="1" applyFont="1" applyBorder="1" applyAlignment="1">
      <alignment horizontal="right" shrinkToFit="1"/>
    </xf>
    <xf numFmtId="181" fontId="24" fillId="0" borderId="85" xfId="6" applyNumberFormat="1" applyFont="1" applyFill="1" applyBorder="1" applyAlignment="1">
      <alignment horizontal="right" shrinkToFit="1"/>
    </xf>
    <xf numFmtId="181" fontId="27" fillId="0" borderId="29" xfId="6" applyNumberFormat="1" applyFont="1" applyFill="1" applyBorder="1" applyAlignment="1">
      <alignment horizontal="right" shrinkToFit="1"/>
    </xf>
    <xf numFmtId="179" fontId="27" fillId="0" borderId="98" xfId="6" applyNumberFormat="1" applyFont="1" applyFill="1" applyBorder="1" applyAlignment="1">
      <alignment horizontal="right" shrinkToFit="1"/>
    </xf>
    <xf numFmtId="179" fontId="27" fillId="0" borderId="31" xfId="6" applyNumberFormat="1" applyFont="1" applyFill="1" applyBorder="1" applyAlignment="1">
      <alignment horizontal="right"/>
    </xf>
    <xf numFmtId="179" fontId="27" fillId="0" borderId="87" xfId="6" applyNumberFormat="1" applyFont="1" applyFill="1" applyBorder="1" applyAlignment="1">
      <alignment horizontal="right" shrinkToFit="1"/>
    </xf>
    <xf numFmtId="0" fontId="42" fillId="0" borderId="0" xfId="0" applyFont="1" applyAlignment="1">
      <alignment vertical="center"/>
    </xf>
    <xf numFmtId="179" fontId="18" fillId="0" borderId="112" xfId="9" applyNumberFormat="1" applyFont="1" applyFill="1" applyBorder="1" applyAlignment="1">
      <alignment horizontal="center" vertical="center" wrapText="1" shrinkToFit="1"/>
    </xf>
    <xf numFmtId="179" fontId="18" fillId="0" borderId="53" xfId="9" applyNumberFormat="1" applyFont="1" applyFill="1" applyBorder="1" applyAlignment="1">
      <alignment horizontal="center" vertical="center" wrapText="1" shrinkToFit="1"/>
    </xf>
    <xf numFmtId="179" fontId="18" fillId="0" borderId="113" xfId="0" applyNumberFormat="1" applyFont="1" applyBorder="1" applyAlignment="1">
      <alignment horizontal="center" vertical="center"/>
    </xf>
    <xf numFmtId="179" fontId="18" fillId="0" borderId="60" xfId="0" applyNumberFormat="1" applyFont="1" applyBorder="1" applyAlignment="1">
      <alignment horizontal="center" vertical="center"/>
    </xf>
    <xf numFmtId="178" fontId="42" fillId="0" borderId="56" xfId="0" applyNumberFormat="1" applyFont="1" applyBorder="1" applyAlignment="1">
      <alignment wrapText="1"/>
    </xf>
    <xf numFmtId="179" fontId="27" fillId="0" borderId="52" xfId="6" applyNumberFormat="1" applyFont="1" applyFill="1" applyBorder="1" applyAlignment="1">
      <alignment horizontal="right" shrinkToFit="1"/>
    </xf>
    <xf numFmtId="178" fontId="41" fillId="0" borderId="56" xfId="0" applyNumberFormat="1" applyFont="1" applyBorder="1" applyAlignment="1">
      <alignment horizontal="left" wrapText="1"/>
    </xf>
    <xf numFmtId="190" fontId="27" fillId="0" borderId="26" xfId="0" applyNumberFormat="1" applyFont="1" applyBorder="1" applyAlignment="1">
      <alignment horizontal="right" shrinkToFit="1"/>
    </xf>
    <xf numFmtId="189" fontId="27" fillId="0" borderId="52" xfId="7" applyNumberFormat="1" applyFont="1" applyFill="1" applyBorder="1" applyAlignment="1">
      <alignment horizontal="right" shrinkToFit="1"/>
    </xf>
    <xf numFmtId="189" fontId="27" fillId="0" borderId="45" xfId="7" applyNumberFormat="1" applyFont="1" applyFill="1" applyBorder="1" applyAlignment="1">
      <alignment horizontal="right" shrinkToFit="1"/>
    </xf>
    <xf numFmtId="178" fontId="41" fillId="0" borderId="89" xfId="0" applyNumberFormat="1" applyFont="1" applyBorder="1" applyAlignment="1">
      <alignment horizontal="left" wrapText="1"/>
    </xf>
    <xf numFmtId="179" fontId="27" fillId="0" borderId="83" xfId="0" applyNumberFormat="1" applyFont="1" applyBorder="1" applyAlignment="1">
      <alignment horizontal="right" shrinkToFit="1"/>
    </xf>
    <xf numFmtId="189" fontId="27" fillId="0" borderId="114" xfId="7" applyNumberFormat="1" applyFont="1" applyFill="1" applyBorder="1" applyAlignment="1">
      <alignment horizontal="right" shrinkToFit="1"/>
    </xf>
    <xf numFmtId="189" fontId="27" fillId="0" borderId="62" xfId="7" applyNumberFormat="1" applyFont="1" applyFill="1" applyBorder="1" applyAlignment="1">
      <alignment horizontal="right" shrinkToFit="1"/>
    </xf>
    <xf numFmtId="178" fontId="42" fillId="0" borderId="35" xfId="0" applyNumberFormat="1" applyFont="1" applyBorder="1" applyAlignment="1">
      <alignment wrapText="1"/>
    </xf>
    <xf numFmtId="179" fontId="25" fillId="0" borderId="30" xfId="0" applyNumberFormat="1" applyFont="1" applyBorder="1" applyAlignment="1">
      <alignment horizontal="right" shrinkToFit="1"/>
    </xf>
    <xf numFmtId="189" fontId="25" fillId="0" borderId="105" xfId="7" applyNumberFormat="1" applyFont="1" applyFill="1" applyBorder="1" applyAlignment="1">
      <alignment horizontal="right" shrinkToFit="1"/>
    </xf>
    <xf numFmtId="189" fontId="25" fillId="0" borderId="36" xfId="7" applyNumberFormat="1" applyFont="1" applyFill="1" applyBorder="1" applyAlignment="1">
      <alignment horizontal="right" shrinkToFit="1"/>
    </xf>
    <xf numFmtId="179" fontId="25" fillId="0" borderId="30" xfId="0" applyNumberFormat="1" applyFont="1" applyBorder="1" applyAlignment="1">
      <alignment horizontal="right" wrapText="1"/>
    </xf>
    <xf numFmtId="179" fontId="25" fillId="0" borderId="105" xfId="7" applyNumberFormat="1" applyFont="1" applyFill="1" applyBorder="1" applyAlignment="1">
      <alignment horizontal="right" shrinkToFit="1"/>
    </xf>
    <xf numFmtId="179" fontId="25" fillId="0" borderId="36" xfId="7" applyNumberFormat="1" applyFont="1" applyFill="1" applyBorder="1" applyAlignment="1">
      <alignment horizontal="right" shrinkToFit="1"/>
    </xf>
    <xf numFmtId="178" fontId="42" fillId="0" borderId="97" xfId="0" applyNumberFormat="1" applyFont="1" applyBorder="1" applyAlignment="1">
      <alignment wrapText="1"/>
    </xf>
    <xf numFmtId="190" fontId="25" fillId="0" borderId="25" xfId="0" applyNumberFormat="1" applyFont="1" applyBorder="1" applyAlignment="1">
      <alignment horizontal="right" shrinkToFit="1"/>
    </xf>
    <xf numFmtId="179" fontId="25" fillId="0" borderId="113" xfId="7" applyNumberFormat="1" applyFont="1" applyFill="1" applyBorder="1" applyAlignment="1">
      <alignment horizontal="right" shrinkToFit="1"/>
    </xf>
    <xf numFmtId="179" fontId="25" fillId="0" borderId="60" xfId="7" applyNumberFormat="1" applyFont="1" applyFill="1" applyBorder="1" applyAlignment="1">
      <alignment horizontal="right" shrinkToFit="1"/>
    </xf>
    <xf numFmtId="178" fontId="41" fillId="0" borderId="89" xfId="0" applyNumberFormat="1" applyFont="1" applyBorder="1" applyAlignment="1">
      <alignment shrinkToFit="1"/>
    </xf>
    <xf numFmtId="179" fontId="27" fillId="0" borderId="83" xfId="0" applyNumberFormat="1" applyFont="1" applyBorder="1" applyAlignment="1">
      <alignment horizontal="right" wrapText="1"/>
    </xf>
    <xf numFmtId="179" fontId="27" fillId="0" borderId="114" xfId="7" applyNumberFormat="1" applyFont="1" applyFill="1" applyBorder="1" applyAlignment="1">
      <alignment horizontal="right" shrinkToFit="1"/>
    </xf>
    <xf numFmtId="179" fontId="27" fillId="0" borderId="62" xfId="7" applyNumberFormat="1" applyFont="1" applyFill="1" applyBorder="1" applyAlignment="1">
      <alignment horizontal="right" shrinkToFit="1"/>
    </xf>
    <xf numFmtId="178" fontId="42" fillId="0" borderId="70" xfId="0" applyNumberFormat="1" applyFont="1" applyBorder="1" applyAlignment="1">
      <alignment wrapText="1"/>
    </xf>
    <xf numFmtId="190" fontId="25" fillId="0" borderId="37" xfId="0" applyNumberFormat="1" applyFont="1" applyBorder="1" applyAlignment="1">
      <alignment horizontal="right" shrinkToFit="1"/>
    </xf>
    <xf numFmtId="179" fontId="25" fillId="0" borderId="37" xfId="0" applyNumberFormat="1" applyFont="1" applyBorder="1" applyAlignment="1">
      <alignment horizontal="right" shrinkToFit="1"/>
    </xf>
    <xf numFmtId="179" fontId="25" fillId="0" borderId="39" xfId="7" applyNumberFormat="1" applyFont="1" applyFill="1" applyBorder="1" applyAlignment="1">
      <alignment horizontal="right" shrinkToFit="1"/>
    </xf>
    <xf numFmtId="179" fontId="25" fillId="0" borderId="38" xfId="7" applyNumberFormat="1" applyFont="1" applyFill="1" applyBorder="1" applyAlignment="1">
      <alignment horizontal="right" shrinkToFit="1"/>
    </xf>
    <xf numFmtId="178" fontId="58" fillId="0" borderId="97" xfId="0" applyNumberFormat="1" applyFont="1" applyBorder="1" applyAlignment="1">
      <alignment horizontal="left" wrapText="1"/>
    </xf>
    <xf numFmtId="190" fontId="27" fillId="0" borderId="25" xfId="0" applyNumberFormat="1" applyFont="1" applyBorder="1" applyAlignment="1">
      <alignment horizontal="right" shrinkToFit="1"/>
    </xf>
    <xf numFmtId="179" fontId="27" fillId="0" borderId="25" xfId="0" applyNumberFormat="1" applyFont="1" applyBorder="1" applyAlignment="1">
      <alignment horizontal="right" shrinkToFit="1"/>
    </xf>
    <xf numFmtId="179" fontId="27" fillId="0" borderId="113" xfId="7" applyNumberFormat="1" applyFont="1" applyFill="1" applyBorder="1" applyAlignment="1">
      <alignment horizontal="right"/>
    </xf>
    <xf numFmtId="179" fontId="27" fillId="0" borderId="60" xfId="7" applyNumberFormat="1" applyFont="1" applyFill="1" applyBorder="1" applyAlignment="1">
      <alignment horizontal="right"/>
    </xf>
    <xf numFmtId="178" fontId="41" fillId="0" borderId="56" xfId="0" applyNumberFormat="1" applyFont="1" applyBorder="1" applyAlignment="1">
      <alignment wrapText="1"/>
    </xf>
    <xf numFmtId="179" fontId="27" fillId="0" borderId="26" xfId="0" applyNumberFormat="1" applyFont="1" applyBorder="1" applyAlignment="1">
      <alignment horizontal="right" wrapText="1"/>
    </xf>
    <xf numFmtId="179" fontId="27" fillId="0" borderId="52" xfId="7" applyNumberFormat="1" applyFont="1" applyFill="1" applyBorder="1" applyAlignment="1">
      <alignment horizontal="right"/>
    </xf>
    <xf numFmtId="179" fontId="27" fillId="0" borderId="45" xfId="7" quotePrefix="1" applyNumberFormat="1" applyFont="1" applyFill="1" applyBorder="1" applyAlignment="1">
      <alignment horizontal="right"/>
    </xf>
    <xf numFmtId="178" fontId="58" fillId="0" borderId="56" xfId="0" applyNumberFormat="1" applyFont="1" applyBorder="1" applyAlignment="1">
      <alignment wrapText="1"/>
    </xf>
    <xf numFmtId="179" fontId="27" fillId="0" borderId="26" xfId="0" applyNumberFormat="1" applyFont="1" applyBorder="1" applyAlignment="1">
      <alignment horizontal="right" shrinkToFit="1"/>
    </xf>
    <xf numFmtId="179" fontId="27" fillId="0" borderId="52" xfId="7" applyNumberFormat="1" applyFont="1" applyFill="1" applyBorder="1" applyAlignment="1">
      <alignment horizontal="right" shrinkToFit="1"/>
    </xf>
    <xf numFmtId="179" fontId="27" fillId="0" borderId="45" xfId="7" applyNumberFormat="1" applyFont="1" applyFill="1" applyBorder="1" applyAlignment="1">
      <alignment horizontal="right" shrinkToFit="1"/>
    </xf>
    <xf numFmtId="178" fontId="41" fillId="0" borderId="89" xfId="0" applyNumberFormat="1" applyFont="1" applyBorder="1" applyAlignment="1">
      <alignment wrapText="1"/>
    </xf>
    <xf numFmtId="190" fontId="25" fillId="0" borderId="30" xfId="0" applyNumberFormat="1" applyFont="1" applyBorder="1" applyAlignment="1">
      <alignment horizontal="right" shrinkToFit="1"/>
    </xf>
    <xf numFmtId="179" fontId="25" fillId="0" borderId="36" xfId="7" quotePrefix="1" applyNumberFormat="1" applyFont="1" applyFill="1" applyBorder="1" applyAlignment="1">
      <alignment horizontal="right" shrinkToFit="1"/>
    </xf>
    <xf numFmtId="179" fontId="25" fillId="0" borderId="113" xfId="7" applyNumberFormat="1" applyFont="1" applyBorder="1" applyAlignment="1">
      <alignment horizontal="right" shrinkToFit="1"/>
    </xf>
    <xf numFmtId="179" fontId="27" fillId="0" borderId="52" xfId="11" applyNumberFormat="1" applyFont="1" applyBorder="1" applyAlignment="1">
      <alignment horizontal="right" wrapText="1"/>
    </xf>
    <xf numFmtId="179" fontId="27" fillId="0" borderId="26" xfId="11" applyNumberFormat="1" applyFont="1" applyBorder="1" applyAlignment="1">
      <alignment horizontal="right" wrapText="1"/>
    </xf>
    <xf numFmtId="179" fontId="25" fillId="0" borderId="52" xfId="7" applyNumberFormat="1" applyFont="1" applyBorder="1" applyAlignment="1">
      <alignment horizontal="right" shrinkToFit="1"/>
    </xf>
    <xf numFmtId="179" fontId="25" fillId="0" borderId="45" xfId="7" applyNumberFormat="1" applyFont="1" applyFill="1" applyBorder="1" applyAlignment="1">
      <alignment horizontal="right" shrinkToFit="1"/>
    </xf>
    <xf numFmtId="190" fontId="27" fillId="0" borderId="83" xfId="0" applyNumberFormat="1" applyFont="1" applyBorder="1" applyAlignment="1">
      <alignment horizontal="right" shrinkToFit="1"/>
    </xf>
    <xf numFmtId="179" fontId="27" fillId="0" borderId="62" xfId="7" quotePrefix="1" applyNumberFormat="1" applyFont="1" applyFill="1" applyBorder="1" applyAlignment="1">
      <alignment horizontal="right" shrinkToFit="1"/>
    </xf>
    <xf numFmtId="179" fontId="25" fillId="0" borderId="105" xfId="11" applyNumberFormat="1" applyFont="1" applyBorder="1" applyAlignment="1">
      <alignment horizontal="right" shrinkToFit="1"/>
    </xf>
    <xf numFmtId="179" fontId="25" fillId="0" borderId="36" xfId="11" applyNumberFormat="1" applyFont="1" applyBorder="1" applyAlignment="1">
      <alignment horizontal="right" shrinkToFit="1"/>
    </xf>
    <xf numFmtId="178" fontId="42" fillId="0" borderId="35" xfId="0" applyNumberFormat="1" applyFont="1" applyBorder="1" applyAlignment="1">
      <alignment horizontal="left" wrapText="1"/>
    </xf>
    <xf numFmtId="178" fontId="42" fillId="0" borderId="97" xfId="0" applyNumberFormat="1" applyFont="1" applyBorder="1" applyAlignment="1">
      <alignment horizontal="left" wrapText="1"/>
    </xf>
    <xf numFmtId="179" fontId="25" fillId="0" borderId="113" xfId="11" applyNumberFormat="1" applyFont="1" applyBorder="1" applyAlignment="1">
      <alignment horizontal="right" wrapText="1"/>
    </xf>
    <xf numFmtId="179" fontId="25" fillId="0" borderId="60" xfId="11" applyNumberFormat="1" applyFont="1" applyBorder="1" applyAlignment="1">
      <alignment horizontal="right" wrapText="1"/>
    </xf>
    <xf numFmtId="190" fontId="25" fillId="0" borderId="26" xfId="0" applyNumberFormat="1" applyFont="1" applyBorder="1" applyAlignment="1">
      <alignment horizontal="right" shrinkToFit="1"/>
    </xf>
    <xf numFmtId="189" fontId="25" fillId="0" borderId="52" xfId="7" applyNumberFormat="1" applyFont="1" applyFill="1" applyBorder="1" applyAlignment="1">
      <alignment horizontal="right" shrinkToFit="1"/>
    </xf>
    <xf numFmtId="189" fontId="25" fillId="0" borderId="45" xfId="7" applyNumberFormat="1" applyFont="1" applyFill="1" applyBorder="1" applyAlignment="1">
      <alignment horizontal="right" shrinkToFit="1"/>
    </xf>
    <xf numFmtId="178" fontId="42" fillId="0" borderId="57" xfId="0" applyNumberFormat="1" applyFont="1" applyBorder="1" applyAlignment="1">
      <alignment horizontal="left" shrinkToFit="1"/>
    </xf>
    <xf numFmtId="190" fontId="25" fillId="0" borderId="34" xfId="0" applyNumberFormat="1" applyFont="1" applyBorder="1" applyAlignment="1">
      <alignment horizontal="right" shrinkToFit="1"/>
    </xf>
    <xf numFmtId="189" fontId="25" fillId="0" borderId="43" xfId="7" applyNumberFormat="1" applyFont="1" applyFill="1" applyBorder="1" applyAlignment="1">
      <alignment horizontal="right" shrinkToFit="1"/>
    </xf>
    <xf numFmtId="189" fontId="25" fillId="0" borderId="42" xfId="7" applyNumberFormat="1" applyFont="1" applyFill="1" applyBorder="1" applyAlignment="1">
      <alignment horizontal="right" shrinkToFit="1"/>
    </xf>
    <xf numFmtId="179" fontId="18" fillId="0" borderId="54" xfId="9" applyNumberFormat="1" applyFont="1" applyFill="1" applyBorder="1" applyAlignment="1">
      <alignment horizontal="center" vertical="center" wrapText="1" shrinkToFit="1"/>
    </xf>
    <xf numFmtId="179" fontId="18" fillId="0" borderId="31" xfId="0" applyNumberFormat="1" applyFont="1" applyBorder="1" applyAlignment="1">
      <alignment horizontal="center" vertical="center"/>
    </xf>
    <xf numFmtId="179" fontId="18" fillId="0" borderId="71" xfId="0" applyNumberFormat="1" applyFont="1" applyBorder="1" applyAlignment="1">
      <alignment horizontal="center" vertical="center"/>
    </xf>
    <xf numFmtId="179" fontId="27" fillId="0" borderId="37" xfId="6" applyNumberFormat="1" applyFont="1" applyFill="1" applyBorder="1" applyAlignment="1">
      <alignment horizontal="right" shrinkToFit="1"/>
    </xf>
    <xf numFmtId="179" fontId="27" fillId="0" borderId="81" xfId="6" applyNumberFormat="1" applyFont="1" applyFill="1" applyBorder="1" applyAlignment="1">
      <alignment horizontal="right" shrinkToFit="1"/>
    </xf>
    <xf numFmtId="196" fontId="27" fillId="0" borderId="67" xfId="7" applyNumberFormat="1" applyFont="1" applyFill="1" applyBorder="1" applyAlignment="1">
      <alignment horizontal="right" shrinkToFit="1"/>
    </xf>
    <xf numFmtId="196" fontId="27" fillId="0" borderId="79" xfId="7" applyNumberFormat="1" applyFont="1" applyFill="1" applyBorder="1" applyAlignment="1">
      <alignment horizontal="right" shrinkToFit="1"/>
    </xf>
    <xf numFmtId="196" fontId="25" fillId="0" borderId="76" xfId="7" applyNumberFormat="1" applyFont="1" applyFill="1" applyBorder="1" applyAlignment="1">
      <alignment horizontal="right" shrinkToFit="1"/>
    </xf>
    <xf numFmtId="178" fontId="42" fillId="0" borderId="58" xfId="0" applyNumberFormat="1" applyFont="1" applyBorder="1" applyAlignment="1">
      <alignment wrapText="1"/>
    </xf>
    <xf numFmtId="179" fontId="25" fillId="0" borderId="31" xfId="7" applyNumberFormat="1" applyFont="1" applyFill="1" applyBorder="1" applyAlignment="1">
      <alignment horizontal="right" shrinkToFit="1"/>
    </xf>
    <xf numFmtId="179" fontId="25" fillId="0" borderId="71" xfId="7" applyNumberFormat="1" applyFont="1" applyFill="1" applyBorder="1" applyAlignment="1">
      <alignment horizontal="right" shrinkToFit="1"/>
    </xf>
    <xf numFmtId="179" fontId="25" fillId="0" borderId="66" xfId="7" applyNumberFormat="1" applyFont="1" applyFill="1" applyBorder="1" applyAlignment="1">
      <alignment horizontal="right" shrinkToFit="1"/>
    </xf>
    <xf numFmtId="178" fontId="41" fillId="0" borderId="96" xfId="0" applyNumberFormat="1" applyFont="1" applyBorder="1" applyAlignment="1">
      <alignment shrinkToFit="1"/>
    </xf>
    <xf numFmtId="179" fontId="27" fillId="0" borderId="32" xfId="7" applyNumberFormat="1" applyFont="1" applyFill="1" applyBorder="1" applyAlignment="1">
      <alignment horizontal="right" shrinkToFit="1"/>
    </xf>
    <xf numFmtId="179" fontId="27" fillId="0" borderId="75" xfId="7" applyNumberFormat="1" applyFont="1" applyFill="1" applyBorder="1" applyAlignment="1">
      <alignment horizontal="right" shrinkToFit="1"/>
    </xf>
    <xf numFmtId="179" fontId="27" fillId="0" borderId="25" xfId="7" applyNumberFormat="1" applyFont="1" applyFill="1" applyBorder="1" applyAlignment="1">
      <alignment horizontal="right" shrinkToFit="1"/>
    </xf>
    <xf numFmtId="179" fontId="27" fillId="0" borderId="67" xfId="7" applyNumberFormat="1" applyFont="1" applyFill="1" applyBorder="1" applyAlignment="1">
      <alignment horizontal="right"/>
    </xf>
    <xf numFmtId="179" fontId="25" fillId="0" borderId="30" xfId="7" quotePrefix="1" applyNumberFormat="1" applyFont="1" applyFill="1" applyBorder="1" applyAlignment="1">
      <alignment horizontal="right"/>
    </xf>
    <xf numFmtId="179" fontId="27" fillId="0" borderId="76" xfId="7" quotePrefix="1" applyNumberFormat="1" applyFont="1" applyFill="1" applyBorder="1" applyAlignment="1">
      <alignment horizontal="right" shrinkToFit="1"/>
    </xf>
    <xf numFmtId="179" fontId="26" fillId="0" borderId="74" xfId="0" applyNumberFormat="1" applyFont="1" applyBorder="1"/>
    <xf numFmtId="179" fontId="27" fillId="0" borderId="74" xfId="7" applyNumberFormat="1" applyFont="1" applyFill="1" applyBorder="1" applyAlignment="1">
      <alignment horizontal="right" shrinkToFit="1"/>
    </xf>
    <xf numFmtId="179" fontId="26" fillId="0" borderId="67" xfId="0" applyNumberFormat="1" applyFont="1" applyBorder="1"/>
    <xf numFmtId="179" fontId="25" fillId="0" borderId="67" xfId="7" applyNumberFormat="1" applyFont="1" applyFill="1" applyBorder="1" applyAlignment="1">
      <alignment horizontal="right" shrinkToFit="1"/>
    </xf>
    <xf numFmtId="179" fontId="27" fillId="0" borderId="75" xfId="7" quotePrefix="1" applyNumberFormat="1" applyFont="1" applyFill="1" applyBorder="1" applyAlignment="1">
      <alignment horizontal="right" shrinkToFit="1"/>
    </xf>
    <xf numFmtId="179" fontId="25" fillId="0" borderId="76" xfId="11" applyNumberFormat="1" applyFont="1" applyBorder="1" applyAlignment="1">
      <alignment horizontal="right" shrinkToFit="1"/>
    </xf>
    <xf numFmtId="179" fontId="25" fillId="0" borderId="74" xfId="11" applyNumberFormat="1" applyFont="1" applyBorder="1" applyAlignment="1">
      <alignment horizontal="right" wrapText="1"/>
    </xf>
    <xf numFmtId="179" fontId="27" fillId="0" borderId="82" xfId="7" applyNumberFormat="1" applyFont="1" applyFill="1" applyBorder="1" applyAlignment="1">
      <alignment horizontal="right" shrinkToFit="1"/>
    </xf>
    <xf numFmtId="179" fontId="27" fillId="0" borderId="73" xfId="7" applyNumberFormat="1" applyFont="1" applyFill="1" applyBorder="1" applyAlignment="1">
      <alignment horizontal="right" shrinkToFit="1"/>
    </xf>
    <xf numFmtId="196" fontId="7" fillId="0" borderId="76" xfId="7" quotePrefix="1" applyNumberFormat="1" applyFont="1" applyFill="1" applyBorder="1" applyAlignment="1">
      <alignment horizontal="right" shrinkToFit="1"/>
    </xf>
    <xf numFmtId="179" fontId="27" fillId="0" borderId="78" xfId="7" quotePrefix="1" applyNumberFormat="1" applyFont="1" applyFill="1" applyBorder="1" applyAlignment="1">
      <alignment horizontal="right" shrinkToFit="1"/>
    </xf>
    <xf numFmtId="178" fontId="25" fillId="0" borderId="0" xfId="0" applyNumberFormat="1" applyFont="1" applyAlignment="1">
      <alignment horizontal="left" shrinkToFit="1"/>
    </xf>
    <xf numFmtId="0" fontId="41" fillId="0" borderId="0" xfId="0" applyFont="1" applyAlignment="1">
      <alignment horizontal="left" vertical="center" wrapText="1"/>
    </xf>
    <xf numFmtId="0" fontId="16" fillId="0" borderId="0" xfId="0" applyFont="1" applyAlignment="1">
      <alignment horizontal="left" vertical="center" wrapText="1"/>
    </xf>
    <xf numFmtId="0" fontId="30" fillId="0" borderId="0" xfId="0" applyFont="1" applyAlignment="1">
      <alignment horizontal="left"/>
    </xf>
    <xf numFmtId="0" fontId="18" fillId="0" borderId="0" xfId="0" applyFont="1"/>
    <xf numFmtId="0" fontId="27" fillId="0" borderId="0" xfId="0" applyFont="1" applyAlignment="1">
      <alignment horizontal="left"/>
    </xf>
    <xf numFmtId="0" fontId="61" fillId="0" borderId="0" xfId="0" applyFont="1"/>
    <xf numFmtId="49" fontId="18" fillId="0" borderId="0" xfId="0" applyNumberFormat="1" applyFont="1" applyAlignment="1">
      <alignment horizontal="right" vertical="center"/>
    </xf>
    <xf numFmtId="49" fontId="18" fillId="0" borderId="9" xfId="0" applyNumberFormat="1" applyFont="1" applyBorder="1" applyAlignment="1">
      <alignment horizontal="right" vertical="center" shrinkToFit="1"/>
    </xf>
    <xf numFmtId="49" fontId="18" fillId="0" borderId="30" xfId="0" applyNumberFormat="1" applyFont="1" applyBorder="1" applyAlignment="1">
      <alignment horizontal="center" vertical="center" wrapText="1" shrinkToFit="1"/>
    </xf>
    <xf numFmtId="49" fontId="18" fillId="0" borderId="76" xfId="0" applyNumberFormat="1" applyFont="1" applyBorder="1" applyAlignment="1">
      <alignment horizontal="center" vertical="center" wrapText="1" shrinkToFit="1"/>
    </xf>
    <xf numFmtId="0" fontId="25" fillId="0" borderId="10" xfId="0" applyFont="1" applyBorder="1"/>
    <xf numFmtId="0" fontId="23" fillId="0" borderId="24" xfId="0" applyFont="1" applyBorder="1"/>
    <xf numFmtId="0" fontId="23" fillId="0" borderId="47" xfId="0" applyFont="1" applyBorder="1"/>
    <xf numFmtId="0" fontId="25" fillId="0" borderId="9" xfId="0" applyFont="1" applyBorder="1"/>
    <xf numFmtId="0" fontId="23" fillId="0" borderId="24" xfId="0" applyFont="1" applyBorder="1" applyAlignment="1">
      <alignment wrapText="1"/>
    </xf>
    <xf numFmtId="0" fontId="55" fillId="0" borderId="24" xfId="0" applyFont="1" applyBorder="1" applyAlignment="1">
      <alignment wrapText="1"/>
    </xf>
    <xf numFmtId="0" fontId="55" fillId="0" borderId="14" xfId="0" applyFont="1" applyBorder="1" applyAlignment="1">
      <alignment wrapText="1"/>
    </xf>
    <xf numFmtId="0" fontId="23" fillId="0" borderId="14" xfId="0" applyFont="1" applyBorder="1" applyAlignment="1">
      <alignment wrapText="1"/>
    </xf>
    <xf numFmtId="0" fontId="23" fillId="0" borderId="47" xfId="0" applyFont="1" applyBorder="1" applyAlignment="1">
      <alignment wrapText="1"/>
    </xf>
    <xf numFmtId="0" fontId="25" fillId="0" borderId="15" xfId="0" applyFont="1" applyBorder="1"/>
    <xf numFmtId="0" fontId="23" fillId="0" borderId="63" xfId="0" applyFont="1" applyBorder="1"/>
    <xf numFmtId="0" fontId="25" fillId="0" borderId="16" xfId="0" applyFont="1" applyBorder="1"/>
    <xf numFmtId="0" fontId="62" fillId="0" borderId="24" xfId="0" applyFont="1" applyBorder="1"/>
    <xf numFmtId="0" fontId="55" fillId="0" borderId="24" xfId="0" applyFont="1" applyBorder="1"/>
    <xf numFmtId="0" fontId="23" fillId="0" borderId="9" xfId="0" applyFont="1" applyBorder="1"/>
    <xf numFmtId="0" fontId="23" fillId="0" borderId="0" xfId="0" applyFont="1" applyAlignment="1">
      <alignment horizontal="left" vertical="top" shrinkToFit="1"/>
    </xf>
    <xf numFmtId="0" fontId="23" fillId="0" borderId="0" xfId="0" applyFont="1" applyAlignment="1">
      <alignment vertical="top" wrapText="1" shrinkToFit="1"/>
    </xf>
    <xf numFmtId="179" fontId="18" fillId="0" borderId="0" xfId="0" applyNumberFormat="1" applyFont="1"/>
    <xf numFmtId="0" fontId="18" fillId="0" borderId="0" xfId="0" applyFont="1" applyAlignment="1">
      <alignment shrinkToFit="1"/>
    </xf>
    <xf numFmtId="179" fontId="19" fillId="0" borderId="0" xfId="6" applyNumberFormat="1" applyFont="1" applyBorder="1" applyAlignment="1">
      <alignment horizontal="right"/>
    </xf>
    <xf numFmtId="0" fontId="19" fillId="0" borderId="0" xfId="0" applyFont="1" applyAlignment="1">
      <alignment vertical="top" wrapText="1"/>
    </xf>
    <xf numFmtId="0" fontId="24" fillId="0" borderId="0" xfId="0" applyFont="1"/>
    <xf numFmtId="179" fontId="16" fillId="0" borderId="0" xfId="0" applyNumberFormat="1" applyFont="1" applyAlignment="1">
      <alignment horizontal="right"/>
    </xf>
    <xf numFmtId="0" fontId="16" fillId="0" borderId="0" xfId="0" applyFont="1" applyAlignment="1">
      <alignment horizontal="right"/>
    </xf>
    <xf numFmtId="179" fontId="16" fillId="0" borderId="35" xfId="0" applyNumberFormat="1" applyFont="1" applyBorder="1" applyAlignment="1">
      <alignment horizontal="center" vertical="center" wrapText="1" shrinkToFit="1"/>
    </xf>
    <xf numFmtId="179" fontId="29" fillId="0" borderId="30" xfId="0" applyNumberFormat="1" applyFont="1" applyBorder="1" applyAlignment="1">
      <alignment horizontal="center" vertical="center" wrapText="1" shrinkToFit="1"/>
    </xf>
    <xf numFmtId="179" fontId="16" fillId="0" borderId="36" xfId="0" applyNumberFormat="1" applyFont="1" applyBorder="1" applyAlignment="1">
      <alignment horizontal="center" vertical="center"/>
    </xf>
    <xf numFmtId="179" fontId="23" fillId="0" borderId="39" xfId="0" applyNumberFormat="1" applyFont="1" applyBorder="1"/>
    <xf numFmtId="179" fontId="23" fillId="0" borderId="37" xfId="0" applyNumberFormat="1" applyFont="1" applyBorder="1"/>
    <xf numFmtId="179" fontId="23" fillId="0" borderId="38" xfId="0" applyNumberFormat="1" applyFont="1" applyBorder="1"/>
    <xf numFmtId="179" fontId="23" fillId="0" borderId="41" xfId="0" applyNumberFormat="1" applyFont="1" applyBorder="1"/>
    <xf numFmtId="179" fontId="23" fillId="0" borderId="31" xfId="0" applyNumberFormat="1" applyFont="1" applyBorder="1"/>
    <xf numFmtId="179" fontId="23" fillId="0" borderId="40" xfId="0" applyNumberFormat="1" applyFont="1" applyBorder="1"/>
    <xf numFmtId="179" fontId="23" fillId="0" borderId="43" xfId="0" applyNumberFormat="1" applyFont="1" applyBorder="1"/>
    <xf numFmtId="179" fontId="23" fillId="0" borderId="34" xfId="0" applyNumberFormat="1" applyFont="1" applyBorder="1"/>
    <xf numFmtId="179" fontId="23" fillId="0" borderId="42" xfId="0" applyNumberFormat="1" applyFont="1" applyBorder="1"/>
    <xf numFmtId="179" fontId="23" fillId="0" borderId="0" xfId="0" applyNumberFormat="1" applyFont="1"/>
    <xf numFmtId="0" fontId="16" fillId="0" borderId="0" xfId="13" applyFont="1" applyAlignment="1">
      <alignment vertical="top" wrapText="1"/>
    </xf>
    <xf numFmtId="181" fontId="23" fillId="0" borderId="31" xfId="0" applyNumberFormat="1" applyFont="1" applyBorder="1"/>
    <xf numFmtId="0" fontId="16" fillId="0" borderId="0" xfId="0" applyFont="1" applyAlignment="1">
      <alignment horizontal="center"/>
    </xf>
    <xf numFmtId="179" fontId="23" fillId="0" borderId="35" xfId="0" applyNumberFormat="1" applyFont="1" applyBorder="1" applyAlignment="1">
      <alignment horizontal="center"/>
    </xf>
    <xf numFmtId="179" fontId="23" fillId="0" borderId="30" xfId="0" applyNumberFormat="1" applyFont="1" applyBorder="1" applyAlignment="1">
      <alignment horizontal="center"/>
    </xf>
    <xf numFmtId="179" fontId="23" fillId="0" borderId="36" xfId="0" applyNumberFormat="1" applyFont="1" applyBorder="1" applyAlignment="1">
      <alignment horizontal="center"/>
    </xf>
    <xf numFmtId="179" fontId="23" fillId="0" borderId="76" xfId="0" applyNumberFormat="1" applyFont="1" applyBorder="1" applyAlignment="1">
      <alignment horizontal="center"/>
    </xf>
    <xf numFmtId="179" fontId="23" fillId="0" borderId="10" xfId="0" applyNumberFormat="1" applyFont="1" applyBorder="1" applyAlignment="1">
      <alignment horizontal="center"/>
    </xf>
    <xf numFmtId="179" fontId="23" fillId="0" borderId="0" xfId="0" applyNumberFormat="1" applyFont="1" applyAlignment="1">
      <alignment horizontal="center"/>
    </xf>
    <xf numFmtId="179" fontId="23" fillId="0" borderId="81" xfId="0" applyNumberFormat="1" applyFont="1" applyBorder="1"/>
    <xf numFmtId="179" fontId="23" fillId="0" borderId="10" xfId="0" applyNumberFormat="1" applyFont="1" applyBorder="1"/>
    <xf numFmtId="179" fontId="23" fillId="0" borderId="71" xfId="0" applyNumberFormat="1" applyFont="1" applyBorder="1"/>
    <xf numFmtId="179" fontId="23" fillId="0" borderId="72" xfId="0" applyNumberFormat="1" applyFont="1" applyBorder="1"/>
    <xf numFmtId="0" fontId="16" fillId="0" borderId="54" xfId="0" applyFont="1" applyBorder="1" applyAlignment="1">
      <alignment horizontal="centerContinuous"/>
    </xf>
    <xf numFmtId="0" fontId="23" fillId="0" borderId="0" xfId="0" applyFont="1" applyAlignment="1">
      <alignment horizontal="centerContinuous"/>
    </xf>
    <xf numFmtId="179" fontId="16" fillId="0" borderId="0" xfId="0" quotePrefix="1" applyNumberFormat="1" applyFont="1" applyAlignment="1">
      <alignment horizontal="center"/>
    </xf>
    <xf numFmtId="9" fontId="16" fillId="0" borderId="0" xfId="0" quotePrefix="1" applyNumberFormat="1" applyFont="1" applyAlignment="1">
      <alignment horizontal="center"/>
    </xf>
    <xf numFmtId="0" fontId="16" fillId="0" borderId="0" xfId="0" applyFont="1" applyAlignment="1">
      <alignment horizontal="centerContinuous"/>
    </xf>
    <xf numFmtId="0" fontId="0" fillId="0" borderId="0" xfId="0" applyAlignment="1">
      <alignment horizontal="centerContinuous"/>
    </xf>
    <xf numFmtId="179" fontId="23" fillId="0" borderId="0" xfId="0" applyNumberFormat="1" applyFont="1" applyAlignment="1">
      <alignment horizontal="right"/>
    </xf>
    <xf numFmtId="180" fontId="23" fillId="0" borderId="25" xfId="0" applyNumberFormat="1" applyFont="1" applyBorder="1"/>
    <xf numFmtId="180" fontId="23" fillId="0" borderId="28" xfId="0" applyNumberFormat="1" applyFont="1" applyBorder="1"/>
    <xf numFmtId="180" fontId="23" fillId="0" borderId="26" xfId="0" applyNumberFormat="1" applyFont="1" applyBorder="1"/>
    <xf numFmtId="180" fontId="23" fillId="0" borderId="27" xfId="0" applyNumberFormat="1" applyFont="1" applyBorder="1"/>
    <xf numFmtId="180" fontId="23" fillId="0" borderId="63" xfId="0" quotePrefix="1" applyNumberFormat="1" applyFont="1" applyBorder="1" applyAlignment="1">
      <alignment horizontal="right"/>
    </xf>
    <xf numFmtId="195" fontId="23" fillId="0" borderId="83" xfId="0" applyNumberFormat="1" applyFont="1" applyBorder="1"/>
    <xf numFmtId="195" fontId="23" fillId="0" borderId="50" xfId="0" applyNumberFormat="1" applyFont="1" applyBorder="1"/>
    <xf numFmtId="181" fontId="23" fillId="0" borderId="57" xfId="0" applyNumberFormat="1" applyFont="1" applyBorder="1"/>
    <xf numFmtId="195" fontId="23" fillId="0" borderId="51" xfId="0" applyNumberFormat="1" applyFont="1" applyBorder="1"/>
    <xf numFmtId="180" fontId="23" fillId="0" borderId="87" xfId="0" applyNumberFormat="1" applyFont="1" applyBorder="1"/>
    <xf numFmtId="180" fontId="23" fillId="0" borderId="100" xfId="0" applyNumberFormat="1" applyFont="1" applyBorder="1"/>
    <xf numFmtId="180" fontId="23" fillId="0" borderId="11" xfId="0" quotePrefix="1" applyNumberFormat="1" applyFont="1" applyBorder="1"/>
    <xf numFmtId="180" fontId="23" fillId="0" borderId="85" xfId="0" quotePrefix="1" applyNumberFormat="1" applyFont="1" applyBorder="1"/>
    <xf numFmtId="180" fontId="23" fillId="0" borderId="84" xfId="0" applyNumberFormat="1" applyFont="1" applyBorder="1"/>
    <xf numFmtId="9" fontId="16" fillId="0" borderId="0" xfId="0" quotePrefix="1" applyNumberFormat="1" applyFont="1" applyAlignment="1">
      <alignment horizontal="center" vertical="center"/>
    </xf>
    <xf numFmtId="0" fontId="0" fillId="0" borderId="0" xfId="0" applyAlignment="1">
      <alignment vertical="center"/>
    </xf>
    <xf numFmtId="0" fontId="23" fillId="0" borderId="0" xfId="0" applyFont="1" applyAlignment="1">
      <alignment horizontal="center" vertical="center"/>
    </xf>
    <xf numFmtId="0" fontId="0" fillId="0" borderId="0" xfId="0" quotePrefix="1" applyAlignment="1">
      <alignment horizontal="center"/>
    </xf>
    <xf numFmtId="178" fontId="23" fillId="0" borderId="10" xfId="0" applyNumberFormat="1" applyFont="1" applyBorder="1"/>
    <xf numFmtId="178" fontId="23" fillId="0" borderId="0" xfId="0" applyNumberFormat="1" applyFont="1"/>
    <xf numFmtId="0" fontId="23" fillId="0" borderId="0" xfId="0" applyFont="1" applyAlignment="1">
      <alignment horizontal="center"/>
    </xf>
    <xf numFmtId="180" fontId="23" fillId="0" borderId="0" xfId="0" quotePrefix="1" applyNumberFormat="1" applyFont="1" applyAlignment="1">
      <alignment horizontal="right"/>
    </xf>
    <xf numFmtId="195" fontId="23" fillId="0" borderId="0" xfId="0" applyNumberFormat="1" applyFont="1"/>
    <xf numFmtId="195" fontId="75" fillId="0" borderId="0" xfId="0" quotePrefix="1" applyNumberFormat="1" applyFont="1" applyAlignment="1">
      <alignment horizontal="right"/>
    </xf>
    <xf numFmtId="192" fontId="23" fillId="0" borderId="59" xfId="0" applyNumberFormat="1" applyFont="1" applyBorder="1"/>
    <xf numFmtId="180" fontId="23" fillId="0" borderId="0" xfId="0" applyNumberFormat="1" applyFont="1"/>
    <xf numFmtId="192" fontId="23" fillId="0" borderId="39" xfId="0" applyNumberFormat="1" applyFont="1" applyBorder="1"/>
    <xf numFmtId="192" fontId="23" fillId="0" borderId="37" xfId="0" applyNumberFormat="1" applyFont="1" applyBorder="1"/>
    <xf numFmtId="192" fontId="23" fillId="0" borderId="38" xfId="0" applyNumberFormat="1" applyFont="1" applyBorder="1"/>
    <xf numFmtId="192" fontId="23" fillId="0" borderId="52" xfId="0" applyNumberFormat="1" applyFont="1" applyBorder="1"/>
    <xf numFmtId="192" fontId="23" fillId="0" borderId="45" xfId="0" applyNumberFormat="1" applyFont="1" applyBorder="1"/>
    <xf numFmtId="192" fontId="23" fillId="0" borderId="41" xfId="0" applyNumberFormat="1" applyFont="1" applyBorder="1"/>
    <xf numFmtId="192" fontId="23" fillId="0" borderId="31" xfId="0" applyNumberFormat="1" applyFont="1" applyBorder="1"/>
    <xf numFmtId="192" fontId="23" fillId="0" borderId="40" xfId="0" applyNumberFormat="1" applyFont="1" applyBorder="1"/>
    <xf numFmtId="192" fontId="23" fillId="0" borderId="43" xfId="0" applyNumberFormat="1" applyFont="1" applyBorder="1"/>
    <xf numFmtId="192" fontId="23" fillId="0" borderId="34" xfId="0" applyNumberFormat="1" applyFont="1" applyBorder="1"/>
    <xf numFmtId="192" fontId="23" fillId="0" borderId="42" xfId="0" applyNumberFormat="1" applyFont="1" applyBorder="1"/>
    <xf numFmtId="0" fontId="22" fillId="0" borderId="0" xfId="0" applyFont="1"/>
    <xf numFmtId="0" fontId="23" fillId="0" borderId="0" xfId="0" applyFont="1" applyAlignment="1">
      <alignment horizontal="right"/>
    </xf>
    <xf numFmtId="179" fontId="23" fillId="0" borderId="3" xfId="0" applyNumberFormat="1" applyFont="1" applyBorder="1"/>
    <xf numFmtId="179" fontId="27" fillId="0" borderId="0" xfId="0" applyNumberFormat="1" applyFont="1" applyAlignment="1">
      <alignment horizontal="right"/>
    </xf>
    <xf numFmtId="179" fontId="6" fillId="0" borderId="0" xfId="0" applyNumberFormat="1" applyFont="1" applyAlignment="1">
      <alignment horizontal="right"/>
    </xf>
    <xf numFmtId="0" fontId="23" fillId="0" borderId="0" xfId="0" applyFont="1" applyAlignment="1">
      <alignment vertical="center"/>
    </xf>
    <xf numFmtId="0" fontId="23" fillId="0" borderId="4" xfId="0" applyFont="1" applyBorder="1" applyAlignment="1">
      <alignment horizontal="center" vertical="center" shrinkToFit="1"/>
    </xf>
    <xf numFmtId="0" fontId="23" fillId="0" borderId="8" xfId="0" applyFont="1" applyBorder="1" applyAlignment="1">
      <alignment horizontal="center" vertical="center" wrapText="1"/>
    </xf>
    <xf numFmtId="0" fontId="23" fillId="0" borderId="0" xfId="0" applyFont="1" applyAlignment="1">
      <alignment horizontal="right" vertical="center"/>
    </xf>
    <xf numFmtId="0" fontId="23" fillId="0" borderId="5" xfId="0" applyFont="1" applyBorder="1" applyAlignment="1">
      <alignment horizontal="right" vertical="center" shrinkToFit="1"/>
    </xf>
    <xf numFmtId="179" fontId="27" fillId="0" borderId="78" xfId="0" applyNumberFormat="1" applyFont="1" applyBorder="1" applyAlignment="1">
      <alignment horizontal="center" vertical="center" wrapText="1" shrinkToFit="1"/>
    </xf>
    <xf numFmtId="179" fontId="27" fillId="0" borderId="30" xfId="0" applyNumberFormat="1" applyFont="1" applyBorder="1" applyAlignment="1">
      <alignment horizontal="center" vertical="center" wrapText="1" shrinkToFit="1"/>
    </xf>
    <xf numFmtId="179" fontId="27" fillId="0" borderId="84" xfId="0" applyNumberFormat="1" applyFont="1" applyBorder="1" applyAlignment="1">
      <alignment horizontal="center" vertical="center" wrapText="1" shrinkToFit="1"/>
    </xf>
    <xf numFmtId="179" fontId="27" fillId="0" borderId="0" xfId="0" applyNumberFormat="1" applyFont="1" applyAlignment="1">
      <alignment horizontal="center" vertical="center" shrinkToFit="1"/>
    </xf>
    <xf numFmtId="179" fontId="27" fillId="0" borderId="9" xfId="0" applyNumberFormat="1" applyFont="1" applyBorder="1" applyAlignment="1">
      <alignment horizontal="center" vertical="center" wrapText="1" shrinkToFit="1"/>
    </xf>
    <xf numFmtId="179" fontId="27" fillId="0" borderId="44" xfId="0" applyNumberFormat="1" applyFont="1" applyBorder="1" applyAlignment="1">
      <alignment horizontal="center" vertical="center" wrapText="1" shrinkToFit="1"/>
    </xf>
    <xf numFmtId="49" fontId="27" fillId="0" borderId="9" xfId="0" applyNumberFormat="1" applyFont="1" applyBorder="1" applyAlignment="1">
      <alignment horizontal="center" vertical="center" wrapText="1" shrinkToFit="1"/>
    </xf>
    <xf numFmtId="49" fontId="27" fillId="0" borderId="30" xfId="0" applyNumberFormat="1" applyFont="1" applyBorder="1" applyAlignment="1">
      <alignment horizontal="center" vertical="center" wrapText="1" shrinkToFit="1"/>
    </xf>
    <xf numFmtId="49" fontId="27" fillId="0" borderId="36" xfId="0" applyNumberFormat="1" applyFont="1" applyBorder="1" applyAlignment="1">
      <alignment horizontal="center" vertical="center" wrapText="1" shrinkToFit="1"/>
    </xf>
    <xf numFmtId="49" fontId="27" fillId="0" borderId="35" xfId="0" applyNumberFormat="1" applyFont="1" applyBorder="1" applyAlignment="1">
      <alignment horizontal="center" vertical="center" wrapText="1" shrinkToFit="1"/>
    </xf>
    <xf numFmtId="49" fontId="27" fillId="0" borderId="105" xfId="0" applyNumberFormat="1" applyFont="1" applyBorder="1" applyAlignment="1">
      <alignment horizontal="center" vertical="center" wrapText="1" shrinkToFit="1"/>
    </xf>
    <xf numFmtId="49" fontId="27" fillId="0" borderId="76" xfId="0" applyNumberFormat="1" applyFont="1" applyBorder="1" applyAlignment="1">
      <alignment horizontal="center" vertical="center" wrapText="1" shrinkToFit="1"/>
    </xf>
    <xf numFmtId="49" fontId="27" fillId="0" borderId="44" xfId="0" applyNumberFormat="1" applyFont="1" applyBorder="1" applyAlignment="1">
      <alignment horizontal="center" vertical="center" wrapText="1" shrinkToFit="1"/>
    </xf>
    <xf numFmtId="49" fontId="27" fillId="0" borderId="8" xfId="0" applyNumberFormat="1" applyFont="1" applyBorder="1" applyAlignment="1">
      <alignment horizontal="center" vertical="center" wrapText="1" shrinkToFit="1"/>
    </xf>
    <xf numFmtId="0" fontId="27" fillId="0" borderId="0" xfId="0" applyFont="1" applyAlignment="1">
      <alignment horizontal="right" vertical="center"/>
    </xf>
    <xf numFmtId="0" fontId="27" fillId="0" borderId="22" xfId="0" applyFont="1" applyBorder="1" applyAlignment="1">
      <alignment shrinkToFit="1"/>
    </xf>
    <xf numFmtId="178" fontId="27" fillId="0" borderId="10" xfId="0" applyNumberFormat="1" applyFont="1" applyBorder="1" applyAlignment="1">
      <alignment shrinkToFit="1"/>
    </xf>
    <xf numFmtId="178" fontId="27" fillId="0" borderId="31" xfId="0" applyNumberFormat="1" applyFont="1" applyBorder="1" applyAlignment="1">
      <alignment wrapText="1" shrinkToFit="1"/>
    </xf>
    <xf numFmtId="178" fontId="27" fillId="0" borderId="40" xfId="0" applyNumberFormat="1" applyFont="1" applyBorder="1" applyAlignment="1">
      <alignment shrinkToFit="1"/>
    </xf>
    <xf numFmtId="178" fontId="27" fillId="0" borderId="0" xfId="0" applyNumberFormat="1" applyFont="1" applyAlignment="1">
      <alignment shrinkToFit="1"/>
    </xf>
    <xf numFmtId="178" fontId="27" fillId="0" borderId="50" xfId="0" applyNumberFormat="1" applyFont="1" applyBorder="1" applyAlignment="1">
      <alignment wrapText="1" shrinkToFit="1"/>
    </xf>
    <xf numFmtId="178" fontId="27" fillId="0" borderId="0" xfId="0" applyNumberFormat="1" applyFont="1" applyAlignment="1">
      <alignment horizontal="right" vertical="center"/>
    </xf>
    <xf numFmtId="185" fontId="27" fillId="0" borderId="92" xfId="6" quotePrefix="1" applyNumberFormat="1" applyFont="1" applyFill="1" applyBorder="1" applyAlignment="1">
      <alignment horizontal="right" shrinkToFit="1"/>
    </xf>
    <xf numFmtId="0" fontId="27" fillId="0" borderId="23" xfId="0" applyFont="1" applyBorder="1" applyAlignment="1">
      <alignment horizontal="left" shrinkToFit="1"/>
    </xf>
    <xf numFmtId="178" fontId="27" fillId="0" borderId="0" xfId="0" applyNumberFormat="1" applyFont="1"/>
    <xf numFmtId="176" fontId="27" fillId="0" borderId="27" xfId="6" applyNumberFormat="1" applyFont="1" applyFill="1" applyBorder="1" applyAlignment="1">
      <alignment horizontal="right" shrinkToFit="1"/>
    </xf>
    <xf numFmtId="0" fontId="27" fillId="0" borderId="6" xfId="0" applyFont="1" applyBorder="1" applyAlignment="1">
      <alignment horizontal="left"/>
    </xf>
    <xf numFmtId="40" fontId="27" fillId="0" borderId="27" xfId="6" applyNumberFormat="1" applyFont="1" applyFill="1" applyBorder="1" applyAlignment="1">
      <alignment horizontal="right" shrinkToFit="1"/>
    </xf>
    <xf numFmtId="0" fontId="27" fillId="0" borderId="7" xfId="0" applyFont="1" applyBorder="1" applyAlignment="1">
      <alignment horizontal="left"/>
    </xf>
    <xf numFmtId="40" fontId="27" fillId="0" borderId="49" xfId="6" applyNumberFormat="1" applyFont="1" applyFill="1" applyBorder="1" applyAlignment="1">
      <alignment horizontal="right" shrinkToFit="1"/>
    </xf>
    <xf numFmtId="179" fontId="23" fillId="0" borderId="0" xfId="0" applyNumberFormat="1" applyFont="1" applyAlignment="1">
      <alignment horizontal="right" shrinkToFit="1"/>
    </xf>
    <xf numFmtId="179" fontId="27" fillId="0" borderId="3" xfId="0" applyNumberFormat="1" applyFont="1" applyBorder="1" applyAlignment="1">
      <alignment horizontal="right"/>
    </xf>
    <xf numFmtId="0" fontId="23" fillId="0" borderId="8" xfId="0" applyFont="1" applyBorder="1" applyAlignment="1">
      <alignment horizontal="right" vertical="center" shrinkToFit="1"/>
    </xf>
    <xf numFmtId="0" fontId="27" fillId="0" borderId="12" xfId="0" applyFont="1" applyBorder="1" applyAlignment="1">
      <alignment horizontal="left" vertical="center" shrinkToFit="1"/>
    </xf>
    <xf numFmtId="49" fontId="27" fillId="0" borderId="66" xfId="0" applyNumberFormat="1" applyFont="1" applyBorder="1" applyAlignment="1">
      <alignment horizontal="center" vertical="center" shrinkToFit="1"/>
    </xf>
    <xf numFmtId="49" fontId="27" fillId="0" borderId="29" xfId="0" applyNumberFormat="1" applyFont="1" applyBorder="1" applyAlignment="1">
      <alignment horizontal="center" vertical="center" shrinkToFit="1"/>
    </xf>
    <xf numFmtId="179" fontId="27" fillId="0" borderId="46" xfId="0" applyNumberFormat="1" applyFont="1" applyBorder="1" applyAlignment="1">
      <alignment horizontal="center" vertical="center" shrinkToFit="1"/>
    </xf>
    <xf numFmtId="179" fontId="27" fillId="0" borderId="12" xfId="0" applyNumberFormat="1" applyFont="1" applyBorder="1" applyAlignment="1">
      <alignment horizontal="center" vertical="center" shrinkToFit="1"/>
    </xf>
    <xf numFmtId="179" fontId="27" fillId="0" borderId="16" xfId="0" quotePrefix="1" applyNumberFormat="1" applyFont="1" applyBorder="1" applyAlignment="1">
      <alignment horizontal="center" vertical="center" shrinkToFit="1"/>
    </xf>
    <xf numFmtId="179" fontId="27" fillId="0" borderId="29" xfId="0" quotePrefix="1" applyNumberFormat="1" applyFont="1" applyBorder="1" applyAlignment="1">
      <alignment horizontal="center" vertical="center" shrinkToFit="1"/>
    </xf>
    <xf numFmtId="179" fontId="27" fillId="0" borderId="46" xfId="0" quotePrefix="1" applyNumberFormat="1" applyFont="1" applyBorder="1" applyAlignment="1">
      <alignment horizontal="center" vertical="center" shrinkToFit="1"/>
    </xf>
    <xf numFmtId="0" fontId="27" fillId="0" borderId="0" xfId="0" applyFont="1" applyAlignment="1">
      <alignment vertical="center"/>
    </xf>
    <xf numFmtId="49" fontId="27" fillId="0" borderId="16" xfId="0" quotePrefix="1" applyNumberFormat="1" applyFont="1" applyBorder="1" applyAlignment="1">
      <alignment horizontal="center" vertical="center" shrinkToFit="1"/>
    </xf>
    <xf numFmtId="49" fontId="27" fillId="0" borderId="29" xfId="0" quotePrefix="1" applyNumberFormat="1" applyFont="1" applyBorder="1" applyAlignment="1">
      <alignment horizontal="center" vertical="center" shrinkToFit="1"/>
    </xf>
    <xf numFmtId="49" fontId="27" fillId="0" borderId="46" xfId="0" quotePrefix="1" applyNumberFormat="1" applyFont="1" applyBorder="1" applyAlignment="1">
      <alignment horizontal="center" vertical="center" shrinkToFit="1"/>
    </xf>
    <xf numFmtId="49" fontId="27" fillId="0" borderId="55" xfId="0" quotePrefix="1" applyNumberFormat="1" applyFont="1" applyBorder="1" applyAlignment="1">
      <alignment horizontal="center" vertical="center" shrinkToFit="1"/>
    </xf>
    <xf numFmtId="49" fontId="27" fillId="0" borderId="66" xfId="0" quotePrefix="1" applyNumberFormat="1" applyFont="1" applyBorder="1" applyAlignment="1">
      <alignment horizontal="center" vertical="center" shrinkToFit="1"/>
    </xf>
    <xf numFmtId="49" fontId="27" fillId="0" borderId="4" xfId="0" quotePrefix="1" applyNumberFormat="1" applyFont="1" applyBorder="1" applyAlignment="1">
      <alignment horizontal="center" vertical="center" shrinkToFit="1"/>
    </xf>
    <xf numFmtId="0" fontId="27" fillId="0" borderId="23" xfId="0" applyFont="1" applyBorder="1" applyAlignment="1">
      <alignment horizontal="right" wrapText="1" shrinkToFit="1"/>
    </xf>
    <xf numFmtId="0" fontId="27" fillId="0" borderId="6" xfId="0" applyFont="1" applyBorder="1" applyAlignment="1">
      <alignment horizontal="right" shrinkToFit="1"/>
    </xf>
    <xf numFmtId="0" fontId="27" fillId="0" borderId="6" xfId="0" applyFont="1" applyBorder="1" applyAlignment="1">
      <alignment horizontal="left" wrapText="1" shrinkToFit="1"/>
    </xf>
    <xf numFmtId="181" fontId="27" fillId="0" borderId="27" xfId="6" quotePrefix="1" applyNumberFormat="1" applyFont="1" applyFill="1" applyBorder="1" applyAlignment="1">
      <alignment horizontal="right" shrinkToFit="1"/>
    </xf>
    <xf numFmtId="0" fontId="27" fillId="0" borderId="6" xfId="0" applyFont="1" applyBorder="1" applyAlignment="1">
      <alignment horizontal="left" shrinkToFit="1"/>
    </xf>
    <xf numFmtId="183" fontId="27" fillId="0" borderId="27" xfId="6" applyNumberFormat="1" applyFont="1" applyFill="1" applyBorder="1" applyAlignment="1">
      <alignment horizontal="right" shrinkToFit="1"/>
    </xf>
    <xf numFmtId="184" fontId="27" fillId="0" borderId="94" xfId="6" applyNumberFormat="1" applyFont="1" applyFill="1" applyBorder="1" applyAlignment="1">
      <alignment horizontal="right" shrinkToFit="1"/>
    </xf>
    <xf numFmtId="0" fontId="27" fillId="0" borderId="23" xfId="0" applyFont="1" applyBorder="1" applyAlignment="1">
      <alignment horizontal="left" wrapText="1" shrinkToFit="1"/>
    </xf>
    <xf numFmtId="0" fontId="27" fillId="0" borderId="7" xfId="0" applyFont="1" applyBorder="1" applyAlignment="1">
      <alignment horizontal="left" wrapText="1" shrinkToFit="1"/>
    </xf>
    <xf numFmtId="0" fontId="18" fillId="0" borderId="0" xfId="0" applyFont="1" applyAlignment="1">
      <alignment horizontal="left" vertical="top" shrinkToFit="1"/>
    </xf>
    <xf numFmtId="0" fontId="23" fillId="0" borderId="0" xfId="0" applyNumberFormat="1" applyFont="1" applyFill="1" applyBorder="1" applyAlignment="1">
      <alignment horizontal="left" vertical="top" wrapText="1"/>
    </xf>
    <xf numFmtId="49" fontId="27" fillId="0" borderId="4" xfId="0" quotePrefix="1" applyNumberFormat="1" applyFont="1" applyFill="1" applyBorder="1" applyAlignment="1">
      <alignment horizontal="center" vertical="center" shrinkToFit="1"/>
    </xf>
    <xf numFmtId="179" fontId="25" fillId="0" borderId="0" xfId="0" applyNumberFormat="1" applyFont="1" applyFill="1"/>
    <xf numFmtId="179" fontId="25" fillId="0" borderId="0" xfId="0" applyNumberFormat="1" applyFont="1" applyFill="1" applyAlignment="1">
      <alignment vertical="top"/>
    </xf>
    <xf numFmtId="179" fontId="18" fillId="0" borderId="25" xfId="0" applyNumberFormat="1" applyFont="1" applyFill="1" applyBorder="1" applyAlignment="1">
      <alignment horizontal="center" vertical="center"/>
    </xf>
    <xf numFmtId="179" fontId="25" fillId="0" borderId="25" xfId="0" applyNumberFormat="1" applyFont="1" applyFill="1" applyBorder="1" applyAlignment="1">
      <alignment horizontal="right"/>
    </xf>
    <xf numFmtId="179" fontId="25" fillId="0" borderId="26" xfId="0" applyNumberFormat="1" applyFont="1" applyFill="1" applyBorder="1" applyAlignment="1">
      <alignment horizontal="right"/>
    </xf>
    <xf numFmtId="0" fontId="60" fillId="0" borderId="0" xfId="0" applyFont="1" applyFill="1" applyAlignment="1">
      <alignment horizontal="right"/>
    </xf>
    <xf numFmtId="179" fontId="18" fillId="0" borderId="31" xfId="0" applyNumberFormat="1" applyFont="1" applyFill="1" applyBorder="1" applyAlignment="1">
      <alignment horizontal="center" vertical="center"/>
    </xf>
    <xf numFmtId="179" fontId="18" fillId="0" borderId="0" xfId="0" applyNumberFormat="1" applyFont="1" applyFill="1" applyAlignment="1">
      <alignment horizontal="center" vertical="center"/>
    </xf>
    <xf numFmtId="179" fontId="18" fillId="0" borderId="71" xfId="0" applyNumberFormat="1" applyFont="1" applyFill="1" applyBorder="1" applyAlignment="1">
      <alignment horizontal="center" vertical="center"/>
    </xf>
    <xf numFmtId="189" fontId="25" fillId="0" borderId="81" xfId="0" applyNumberFormat="1" applyFont="1" applyFill="1" applyBorder="1" applyAlignment="1">
      <alignment horizontal="right" wrapText="1"/>
    </xf>
    <xf numFmtId="179" fontId="26" fillId="0" borderId="25" xfId="0" applyNumberFormat="1" applyFont="1" applyFill="1" applyBorder="1"/>
    <xf numFmtId="179" fontId="26" fillId="0" borderId="26" xfId="0" applyNumberFormat="1" applyFont="1" applyFill="1" applyBorder="1"/>
    <xf numFmtId="179" fontId="25" fillId="0" borderId="30" xfId="11" applyNumberFormat="1" applyFont="1" applyFill="1" applyBorder="1" applyAlignment="1">
      <alignment horizontal="right" shrinkToFit="1"/>
    </xf>
    <xf numFmtId="179" fontId="25" fillId="0" borderId="76" xfId="11" applyNumberFormat="1" applyFont="1" applyFill="1" applyBorder="1" applyAlignment="1">
      <alignment horizontal="right" shrinkToFit="1"/>
    </xf>
    <xf numFmtId="179" fontId="25" fillId="0" borderId="25" xfId="11" applyNumberFormat="1" applyFont="1" applyFill="1" applyBorder="1" applyAlignment="1">
      <alignment horizontal="right" wrapText="1"/>
    </xf>
    <xf numFmtId="179" fontId="25" fillId="0" borderId="66" xfId="11" applyNumberFormat="1" applyFont="1" applyFill="1" applyBorder="1" applyAlignment="1">
      <alignment horizontal="right" wrapText="1"/>
    </xf>
    <xf numFmtId="0" fontId="61" fillId="0" borderId="0" xfId="0" applyFont="1" applyFill="1"/>
    <xf numFmtId="49" fontId="18" fillId="0" borderId="44" xfId="0" applyNumberFormat="1" applyFont="1" applyFill="1" applyBorder="1" applyAlignment="1">
      <alignment horizontal="center" vertical="center" wrapText="1" shrinkToFit="1"/>
    </xf>
    <xf numFmtId="179" fontId="24" fillId="0" borderId="46" xfId="6" applyNumberFormat="1" applyFont="1" applyFill="1" applyBorder="1"/>
    <xf numFmtId="181" fontId="27" fillId="0" borderId="27" xfId="6" quotePrefix="1" applyNumberFormat="1" applyFont="1" applyFill="1" applyBorder="1" applyAlignment="1">
      <alignment horizontal="right"/>
    </xf>
    <xf numFmtId="181" fontId="24" fillId="0" borderId="50" xfId="6" applyNumberFormat="1" applyFont="1" applyFill="1" applyBorder="1" applyAlignment="1">
      <alignment horizontal="right"/>
    </xf>
    <xf numFmtId="181" fontId="18" fillId="0" borderId="50" xfId="6" applyNumberFormat="1" applyFont="1" applyFill="1" applyBorder="1" applyAlignment="1">
      <alignment horizontal="right"/>
    </xf>
    <xf numFmtId="181" fontId="24" fillId="0" borderId="46" xfId="6" applyNumberFormat="1" applyFont="1" applyFill="1" applyBorder="1" applyAlignment="1">
      <alignment horizontal="right"/>
    </xf>
    <xf numFmtId="0" fontId="23" fillId="0" borderId="0" xfId="0" applyFont="1" applyFill="1" applyAlignment="1">
      <alignment horizontal="left" vertical="top" shrinkToFit="1"/>
    </xf>
    <xf numFmtId="0" fontId="61" fillId="0" borderId="0" xfId="0" applyFont="1" applyFill="1" applyAlignment="1">
      <alignment horizontal="right" vertical="center"/>
    </xf>
    <xf numFmtId="0" fontId="18" fillId="0" borderId="0" xfId="0" applyFont="1" applyFill="1" applyAlignment="1">
      <alignment vertical="center"/>
    </xf>
    <xf numFmtId="179" fontId="18" fillId="0" borderId="46" xfId="6" applyNumberFormat="1" applyFont="1" applyFill="1" applyBorder="1"/>
    <xf numFmtId="179" fontId="18" fillId="0" borderId="27" xfId="6" quotePrefix="1" applyNumberFormat="1" applyFont="1" applyFill="1" applyBorder="1" applyAlignment="1">
      <alignment horizontal="right"/>
    </xf>
    <xf numFmtId="179" fontId="18" fillId="0" borderId="50" xfId="6" applyNumberFormat="1" applyFont="1" applyFill="1" applyBorder="1" applyAlignment="1">
      <alignment horizontal="right"/>
    </xf>
    <xf numFmtId="179" fontId="18" fillId="0" borderId="46" xfId="6" applyNumberFormat="1" applyFont="1" applyFill="1" applyBorder="1" applyAlignment="1">
      <alignment horizontal="right"/>
    </xf>
    <xf numFmtId="178" fontId="25" fillId="0" borderId="44" xfId="0" applyNumberFormat="1" applyFont="1" applyBorder="1" applyAlignment="1">
      <alignment horizontal="right" shrinkToFit="1"/>
    </xf>
    <xf numFmtId="49" fontId="18" fillId="0" borderId="16" xfId="0" applyNumberFormat="1" applyFont="1" applyBorder="1" applyAlignment="1">
      <alignment shrinkToFit="1"/>
    </xf>
    <xf numFmtId="49" fontId="18" fillId="0" borderId="11" xfId="0" applyNumberFormat="1" applyFont="1" applyBorder="1" applyAlignment="1">
      <alignment shrinkToFit="1"/>
    </xf>
    <xf numFmtId="179" fontId="25" fillId="0" borderId="8" xfId="6" applyNumberFormat="1" applyFont="1" applyFill="1" applyBorder="1" applyAlignment="1">
      <alignment horizontal="right" shrinkToFit="1"/>
    </xf>
    <xf numFmtId="179" fontId="25" fillId="0" borderId="12" xfId="6" applyNumberFormat="1" applyFont="1" applyFill="1" applyBorder="1" applyAlignment="1">
      <alignment horizontal="right" shrinkToFit="1"/>
    </xf>
    <xf numFmtId="179" fontId="27" fillId="0" borderId="6" xfId="6" applyNumberFormat="1" applyFont="1" applyFill="1" applyBorder="1" applyAlignment="1">
      <alignment horizontal="right"/>
    </xf>
    <xf numFmtId="179" fontId="27" fillId="0" borderId="12" xfId="6" applyNumberFormat="1" applyFont="1" applyFill="1" applyBorder="1" applyAlignment="1">
      <alignment horizontal="right"/>
    </xf>
    <xf numFmtId="179" fontId="25" fillId="0" borderId="4" xfId="6" applyNumberFormat="1" applyFont="1" applyFill="1" applyBorder="1" applyAlignment="1">
      <alignment horizontal="right" shrinkToFit="1"/>
    </xf>
    <xf numFmtId="179" fontId="25" fillId="0" borderId="6" xfId="6" applyNumberFormat="1" applyFont="1" applyFill="1" applyBorder="1" applyAlignment="1">
      <alignment horizontal="right" shrinkToFit="1"/>
    </xf>
    <xf numFmtId="179" fontId="27" fillId="0" borderId="115" xfId="6" applyNumberFormat="1" applyFont="1" applyFill="1" applyBorder="1" applyAlignment="1">
      <alignment horizontal="right" shrinkToFit="1"/>
    </xf>
    <xf numFmtId="179" fontId="18" fillId="0" borderId="46" xfId="9" applyNumberFormat="1" applyFont="1" applyFill="1" applyBorder="1" applyAlignment="1">
      <alignment horizontal="center" vertical="center" wrapText="1" shrinkToFit="1"/>
    </xf>
    <xf numFmtId="179" fontId="18" fillId="0" borderId="50" xfId="0" applyNumberFormat="1" applyFont="1" applyFill="1" applyBorder="1" applyAlignment="1">
      <alignment horizontal="center" vertical="center"/>
    </xf>
    <xf numFmtId="179" fontId="25" fillId="0" borderId="28" xfId="7" applyNumberFormat="1" applyFont="1" applyFill="1" applyBorder="1" applyAlignment="1">
      <alignment horizontal="right" shrinkToFit="1"/>
    </xf>
    <xf numFmtId="179" fontId="27" fillId="0" borderId="44" xfId="7" quotePrefix="1" applyNumberFormat="1" applyFont="1" applyFill="1" applyBorder="1" applyAlignment="1">
      <alignment horizontal="right" shrinkToFit="1"/>
    </xf>
    <xf numFmtId="179" fontId="27" fillId="0" borderId="84" xfId="7" quotePrefix="1" applyNumberFormat="1" applyFont="1" applyFill="1" applyBorder="1" applyAlignment="1">
      <alignment horizontal="right" shrinkToFit="1"/>
    </xf>
    <xf numFmtId="189" fontId="25" fillId="0" borderId="37" xfId="0" applyNumberFormat="1" applyFont="1" applyFill="1" applyBorder="1" applyAlignment="1">
      <alignment horizontal="right" wrapText="1"/>
    </xf>
    <xf numFmtId="179" fontId="27" fillId="0" borderId="30" xfId="7" quotePrefix="1" applyNumberFormat="1" applyFont="1" applyFill="1" applyBorder="1" applyAlignment="1">
      <alignment horizontal="right" shrinkToFit="1"/>
    </xf>
    <xf numFmtId="179" fontId="27" fillId="0" borderId="87" xfId="7" applyNumberFormat="1" applyFont="1" applyFill="1" applyBorder="1" applyAlignment="1">
      <alignment horizontal="right" shrinkToFit="1"/>
    </xf>
    <xf numFmtId="179" fontId="27" fillId="0" borderId="85" xfId="7" quotePrefix="1" applyNumberFormat="1" applyFont="1" applyFill="1" applyBorder="1" applyAlignment="1">
      <alignment horizontal="right" shrinkToFit="1"/>
    </xf>
    <xf numFmtId="179" fontId="27" fillId="0" borderId="0" xfId="6" applyNumberFormat="1" applyFont="1" applyFill="1" applyBorder="1" applyAlignment="1">
      <alignment horizontal="right"/>
    </xf>
    <xf numFmtId="179" fontId="27" fillId="0" borderId="27" xfId="6" quotePrefix="1" applyNumberFormat="1" applyFont="1" applyFill="1" applyBorder="1" applyAlignment="1">
      <alignment horizontal="right"/>
    </xf>
    <xf numFmtId="179" fontId="27" fillId="0" borderId="27" xfId="6" quotePrefix="1" applyNumberFormat="1" applyFont="1" applyFill="1" applyBorder="1" applyAlignment="1">
      <alignment horizontal="right" shrinkToFit="1"/>
    </xf>
    <xf numFmtId="179" fontId="27" fillId="0" borderId="48" xfId="6" quotePrefix="1" applyNumberFormat="1" applyFont="1" applyFill="1" applyBorder="1" applyAlignment="1">
      <alignment horizontal="right" shrinkToFit="1"/>
    </xf>
    <xf numFmtId="179" fontId="24" fillId="0" borderId="45" xfId="6" applyNumberFormat="1" applyFont="1" applyFill="1" applyBorder="1" applyAlignment="1">
      <alignment horizontal="right" shrinkToFit="1"/>
    </xf>
    <xf numFmtId="181" fontId="27" fillId="0" borderId="50" xfId="6" applyNumberFormat="1" applyFont="1" applyFill="1" applyBorder="1" applyAlignment="1">
      <alignment horizontal="right" shrinkToFit="1"/>
    </xf>
    <xf numFmtId="178" fontId="25" fillId="0" borderId="44" xfId="0" applyNumberFormat="1" applyFont="1" applyFill="1" applyBorder="1" applyAlignment="1">
      <alignment horizontal="right" shrinkToFit="1"/>
    </xf>
    <xf numFmtId="179" fontId="25" fillId="0" borderId="36" xfId="6" applyNumberFormat="1" applyFont="1" applyFill="1" applyBorder="1" applyAlignment="1">
      <alignment horizontal="right" shrinkToFit="1"/>
    </xf>
    <xf numFmtId="179" fontId="25" fillId="0" borderId="40" xfId="6" applyNumberFormat="1" applyFont="1" applyFill="1" applyBorder="1" applyAlignment="1">
      <alignment horizontal="right" shrinkToFit="1"/>
    </xf>
    <xf numFmtId="179" fontId="25" fillId="0" borderId="53" xfId="6" applyNumberFormat="1" applyFont="1" applyFill="1" applyBorder="1" applyAlignment="1">
      <alignment horizontal="right" shrinkToFit="1"/>
    </xf>
    <xf numFmtId="179" fontId="25" fillId="0" borderId="45" xfId="6" applyNumberFormat="1" applyFont="1" applyFill="1" applyBorder="1" applyAlignment="1">
      <alignment horizontal="right" shrinkToFit="1"/>
    </xf>
    <xf numFmtId="179" fontId="27" fillId="0" borderId="110" xfId="6" applyNumberFormat="1" applyFont="1" applyFill="1" applyBorder="1" applyAlignment="1">
      <alignment horizontal="right" shrinkToFit="1"/>
    </xf>
    <xf numFmtId="189" fontId="25" fillId="0" borderId="92" xfId="0" applyNumberFormat="1" applyFont="1" applyFill="1" applyBorder="1" applyAlignment="1">
      <alignment horizontal="right" wrapText="1"/>
    </xf>
    <xf numFmtId="179" fontId="27" fillId="0" borderId="27" xfId="7" applyNumberFormat="1" applyFont="1" applyFill="1" applyBorder="1" applyAlignment="1">
      <alignment horizontal="right" shrinkToFit="1"/>
    </xf>
    <xf numFmtId="179" fontId="27" fillId="0" borderId="94" xfId="7" applyNumberFormat="1" applyFont="1" applyFill="1" applyBorder="1" applyAlignment="1">
      <alignment horizontal="right" shrinkToFit="1"/>
    </xf>
    <xf numFmtId="179" fontId="25" fillId="0" borderId="44" xfId="7" applyNumberFormat="1" applyFont="1" applyFill="1" applyBorder="1" applyAlignment="1">
      <alignment horizontal="right" shrinkToFit="1"/>
    </xf>
    <xf numFmtId="179" fontId="25" fillId="0" borderId="92" xfId="7" applyNumberFormat="1" applyFont="1" applyFill="1" applyBorder="1" applyAlignment="1">
      <alignment horizontal="right" shrinkToFit="1"/>
    </xf>
    <xf numFmtId="179" fontId="27" fillId="0" borderId="27" xfId="7" quotePrefix="1" applyNumberFormat="1" applyFont="1" applyFill="1" applyBorder="1" applyAlignment="1">
      <alignment horizontal="right" shrinkToFit="1"/>
    </xf>
    <xf numFmtId="179" fontId="27" fillId="0" borderId="49" xfId="7" applyNumberFormat="1" applyFont="1" applyFill="1" applyBorder="1" applyAlignment="1">
      <alignment horizontal="right" shrinkToFit="1"/>
    </xf>
    <xf numFmtId="179" fontId="25" fillId="0" borderId="27" xfId="7" applyNumberFormat="1" applyFont="1" applyFill="1" applyBorder="1" applyAlignment="1">
      <alignment horizontal="right" shrinkToFit="1"/>
    </xf>
    <xf numFmtId="179" fontId="27" fillId="0" borderId="94" xfId="7" quotePrefix="1" applyNumberFormat="1" applyFont="1" applyFill="1" applyBorder="1" applyAlignment="1">
      <alignment horizontal="right" shrinkToFit="1"/>
    </xf>
    <xf numFmtId="179" fontId="27" fillId="0" borderId="100" xfId="7" applyNumberFormat="1" applyFont="1" applyFill="1" applyBorder="1" applyAlignment="1">
      <alignment horizontal="right" shrinkToFit="1"/>
    </xf>
    <xf numFmtId="181" fontId="27" fillId="0" borderId="28" xfId="6" applyNumberFormat="1" applyFont="1" applyFill="1" applyBorder="1" applyAlignment="1">
      <alignment horizontal="right"/>
    </xf>
    <xf numFmtId="181" fontId="27" fillId="0" borderId="27" xfId="6" applyNumberFormat="1" applyFont="1" applyFill="1" applyBorder="1" applyAlignment="1">
      <alignment horizontal="right"/>
    </xf>
    <xf numFmtId="181" fontId="24" fillId="0" borderId="44" xfId="6" applyNumberFormat="1" applyFont="1" applyFill="1" applyBorder="1" applyAlignment="1">
      <alignment horizontal="right"/>
    </xf>
    <xf numFmtId="181" fontId="24" fillId="0" borderId="103" xfId="6" applyNumberFormat="1" applyFont="1" applyFill="1" applyBorder="1" applyAlignment="1">
      <alignment horizontal="right"/>
    </xf>
    <xf numFmtId="181" fontId="27" fillId="0" borderId="49" xfId="6" applyNumberFormat="1" applyFont="1" applyFill="1" applyBorder="1" applyAlignment="1">
      <alignment horizontal="right"/>
    </xf>
    <xf numFmtId="179" fontId="62" fillId="0" borderId="27" xfId="6" applyNumberFormat="1" applyFont="1" applyFill="1" applyBorder="1" applyAlignment="1">
      <alignment horizontal="right"/>
    </xf>
    <xf numFmtId="181" fontId="27" fillId="0" borderId="94" xfId="6" applyNumberFormat="1" applyFont="1" applyFill="1" applyBorder="1" applyAlignment="1">
      <alignment horizontal="right"/>
    </xf>
    <xf numFmtId="181" fontId="27" fillId="0" borderId="44" xfId="6" applyNumberFormat="1" applyFont="1" applyFill="1" applyBorder="1" applyAlignment="1">
      <alignment horizontal="right"/>
    </xf>
    <xf numFmtId="181" fontId="27" fillId="0" borderId="50" xfId="6" applyNumberFormat="1" applyFont="1" applyFill="1" applyBorder="1" applyAlignment="1">
      <alignment horizontal="right"/>
    </xf>
    <xf numFmtId="179" fontId="18" fillId="0" borderId="28" xfId="6" applyNumberFormat="1" applyFont="1" applyFill="1" applyBorder="1" applyAlignment="1">
      <alignment horizontal="right"/>
    </xf>
    <xf numFmtId="179" fontId="18" fillId="0" borderId="27" xfId="6" applyNumberFormat="1" applyFont="1" applyFill="1" applyBorder="1" applyAlignment="1">
      <alignment horizontal="right"/>
    </xf>
    <xf numFmtId="179" fontId="18" fillId="0" borderId="49" xfId="6" applyNumberFormat="1" applyFont="1" applyFill="1" applyBorder="1" applyAlignment="1">
      <alignment horizontal="right"/>
    </xf>
    <xf numFmtId="179" fontId="18" fillId="0" borderId="84" xfId="6" applyNumberFormat="1" applyFont="1" applyFill="1" applyBorder="1" applyAlignment="1">
      <alignment horizontal="right"/>
    </xf>
    <xf numFmtId="179" fontId="24" fillId="0" borderId="44" xfId="6" applyNumberFormat="1" applyFont="1" applyFill="1" applyBorder="1" applyAlignment="1">
      <alignment horizontal="right"/>
    </xf>
    <xf numFmtId="179" fontId="61" fillId="0" borderId="28" xfId="6" applyNumberFormat="1" applyFont="1" applyFill="1" applyBorder="1" applyAlignment="1">
      <alignment horizontal="right"/>
    </xf>
    <xf numFmtId="179" fontId="18" fillId="0" borderId="94" xfId="6" applyNumberFormat="1" applyFont="1" applyFill="1" applyBorder="1" applyAlignment="1">
      <alignment horizontal="right"/>
    </xf>
    <xf numFmtId="179" fontId="24" fillId="0" borderId="84" xfId="6" applyNumberFormat="1" applyFont="1" applyFill="1" applyBorder="1" applyAlignment="1">
      <alignment horizontal="right"/>
    </xf>
    <xf numFmtId="179" fontId="18" fillId="0" borderId="49" xfId="6" quotePrefix="1" applyNumberFormat="1" applyFont="1" applyFill="1" applyBorder="1" applyAlignment="1">
      <alignment horizontal="right"/>
    </xf>
    <xf numFmtId="179" fontId="18" fillId="0" borderId="44" xfId="6" applyNumberFormat="1" applyFont="1" applyFill="1" applyBorder="1" applyAlignment="1">
      <alignment horizontal="right"/>
    </xf>
    <xf numFmtId="179" fontId="18" fillId="0" borderId="103" xfId="6" applyNumberFormat="1" applyFont="1" applyFill="1" applyBorder="1" applyAlignment="1">
      <alignment horizontal="right"/>
    </xf>
    <xf numFmtId="179" fontId="24" fillId="0" borderId="109" xfId="6" applyNumberFormat="1" applyFont="1" applyFill="1" applyBorder="1" applyAlignment="1">
      <alignment horizontal="right"/>
    </xf>
    <xf numFmtId="182" fontId="27" fillId="0" borderId="6" xfId="6" applyNumberFormat="1" applyFont="1" applyFill="1" applyBorder="1" applyAlignment="1">
      <alignment horizontal="right" shrinkToFit="1"/>
    </xf>
    <xf numFmtId="179" fontId="18" fillId="0" borderId="66" xfId="9" applyNumberFormat="1" applyFont="1" applyFill="1" applyBorder="1" applyAlignment="1">
      <alignment horizontal="center" vertical="center" shrinkToFit="1"/>
    </xf>
    <xf numFmtId="179" fontId="18" fillId="0" borderId="78" xfId="9" applyNumberFormat="1" applyFont="1" applyFill="1" applyBorder="1" applyAlignment="1">
      <alignment horizontal="center" vertical="center" shrinkToFit="1"/>
    </xf>
    <xf numFmtId="179" fontId="18" fillId="0" borderId="53" xfId="9" applyNumberFormat="1" applyFont="1" applyFill="1" applyBorder="1" applyAlignment="1">
      <alignment horizontal="center" vertical="center" shrinkToFit="1"/>
    </xf>
    <xf numFmtId="179" fontId="18" fillId="0" borderId="68" xfId="9" applyNumberFormat="1" applyFont="1" applyFill="1" applyBorder="1" applyAlignment="1">
      <alignment horizontal="center" vertical="center" shrinkToFit="1"/>
    </xf>
    <xf numFmtId="49" fontId="18" fillId="0" borderId="55" xfId="0" applyNumberFormat="1" applyFont="1" applyFill="1" applyBorder="1" applyAlignment="1">
      <alignment horizontal="right" shrinkToFit="1"/>
    </xf>
    <xf numFmtId="49" fontId="18" fillId="0" borderId="90" xfId="0" applyNumberFormat="1" applyFont="1" applyFill="1" applyBorder="1" applyAlignment="1">
      <alignment horizontal="right" shrinkToFit="1"/>
    </xf>
    <xf numFmtId="179" fontId="18" fillId="0" borderId="29" xfId="9" applyNumberFormat="1" applyFont="1" applyFill="1" applyBorder="1" applyAlignment="1">
      <alignment horizontal="center" vertical="center" shrinkToFit="1"/>
    </xf>
    <xf numFmtId="179" fontId="18" fillId="0" borderId="85" xfId="9" applyNumberFormat="1" applyFont="1" applyFill="1" applyBorder="1" applyAlignment="1">
      <alignment horizontal="center" vertical="center" shrinkToFit="1"/>
    </xf>
    <xf numFmtId="49" fontId="18" fillId="0" borderId="16" xfId="0" applyNumberFormat="1" applyFont="1" applyFill="1" applyBorder="1" applyAlignment="1">
      <alignment horizontal="right" shrinkToFit="1"/>
    </xf>
    <xf numFmtId="49" fontId="18" fillId="0" borderId="11" xfId="0" applyNumberFormat="1" applyFont="1" applyFill="1" applyBorder="1" applyAlignment="1">
      <alignment horizontal="right" shrinkToFit="1"/>
    </xf>
    <xf numFmtId="179" fontId="16" fillId="0" borderId="85" xfId="0" applyNumberFormat="1" applyFont="1" applyFill="1" applyBorder="1" applyAlignment="1">
      <alignment horizontal="center"/>
    </xf>
    <xf numFmtId="179" fontId="18" fillId="0" borderId="54" xfId="9" applyNumberFormat="1" applyFont="1" applyFill="1" applyBorder="1" applyAlignment="1">
      <alignment horizontal="center" vertical="center" shrinkToFit="1"/>
    </xf>
    <xf numFmtId="179" fontId="16" fillId="0" borderId="3" xfId="0" applyNumberFormat="1" applyFont="1" applyFill="1" applyBorder="1" applyAlignment="1">
      <alignment horizontal="center"/>
    </xf>
    <xf numFmtId="179" fontId="16" fillId="0" borderId="78" xfId="0" applyNumberFormat="1" applyFont="1" applyFill="1" applyBorder="1" applyAlignment="1">
      <alignment horizontal="center"/>
    </xf>
    <xf numFmtId="179" fontId="16" fillId="0" borderId="68" xfId="0" applyNumberFormat="1" applyFont="1" applyFill="1" applyBorder="1" applyAlignment="1">
      <alignment horizontal="center"/>
    </xf>
    <xf numFmtId="0" fontId="64" fillId="0" borderId="0" xfId="0" applyNumberFormat="1" applyFont="1" applyFill="1" applyBorder="1" applyAlignment="1">
      <alignment vertical="center" wrapText="1"/>
    </xf>
    <xf numFmtId="0" fontId="23" fillId="0" borderId="0" xfId="0" applyNumberFormat="1" applyFont="1" applyFill="1" applyBorder="1" applyAlignment="1">
      <alignment vertical="center" wrapText="1"/>
    </xf>
    <xf numFmtId="179" fontId="18" fillId="0" borderId="29" xfId="9" applyNumberFormat="1" applyFont="1" applyBorder="1" applyAlignment="1">
      <alignment horizontal="center" vertical="center" shrinkToFit="1"/>
    </xf>
    <xf numFmtId="179" fontId="18" fillId="0" borderId="85" xfId="9" applyNumberFormat="1" applyFont="1" applyBorder="1" applyAlignment="1">
      <alignment horizontal="center" vertical="center" shrinkToFit="1"/>
    </xf>
    <xf numFmtId="179" fontId="16" fillId="0" borderId="85" xfId="0" applyNumberFormat="1" applyFont="1" applyBorder="1" applyAlignment="1">
      <alignment horizontal="center"/>
    </xf>
    <xf numFmtId="179" fontId="18" fillId="0" borderId="66" xfId="9" applyNumberFormat="1" applyFont="1" applyBorder="1" applyAlignment="1">
      <alignment horizontal="center" vertical="center" shrinkToFit="1"/>
    </xf>
    <xf numFmtId="179" fontId="16" fillId="0" borderId="78" xfId="0" applyNumberFormat="1" applyFont="1" applyBorder="1" applyAlignment="1">
      <alignment horizontal="center"/>
    </xf>
    <xf numFmtId="179" fontId="18" fillId="0" borderId="54" xfId="9" applyNumberFormat="1" applyFont="1" applyBorder="1" applyAlignment="1">
      <alignment horizontal="center" vertical="center" shrinkToFit="1"/>
    </xf>
    <xf numFmtId="179" fontId="16" fillId="0" borderId="3" xfId="0" applyNumberFormat="1" applyFont="1" applyBorder="1" applyAlignment="1">
      <alignment horizontal="center"/>
    </xf>
    <xf numFmtId="179" fontId="18" fillId="0" borderId="3" xfId="9" applyNumberFormat="1" applyFont="1" applyBorder="1" applyAlignment="1">
      <alignment horizontal="center" vertical="center" shrinkToFit="1"/>
    </xf>
    <xf numFmtId="0" fontId="57" fillId="0" borderId="0" xfId="10" applyFont="1" applyAlignment="1">
      <alignment horizontal="left" vertical="top" wrapText="1"/>
    </xf>
    <xf numFmtId="49" fontId="18" fillId="0" borderId="16" xfId="0" applyNumberFormat="1" applyFont="1" applyBorder="1" applyAlignment="1">
      <alignment horizontal="right" shrinkToFit="1"/>
    </xf>
    <xf numFmtId="49" fontId="18" fillId="0" borderId="11" xfId="0" applyNumberFormat="1" applyFont="1" applyBorder="1" applyAlignment="1">
      <alignment horizontal="right" shrinkToFit="1"/>
    </xf>
    <xf numFmtId="0" fontId="23" fillId="0" borderId="0" xfId="0" applyFont="1" applyAlignment="1">
      <alignment horizontal="left" vertical="top" wrapText="1"/>
    </xf>
    <xf numFmtId="179" fontId="18" fillId="0" borderId="46" xfId="9" applyNumberFormat="1" applyFont="1" applyFill="1" applyBorder="1" applyAlignment="1">
      <alignment horizontal="center" vertical="center" shrinkToFit="1"/>
    </xf>
    <xf numFmtId="179" fontId="18" fillId="0" borderId="84" xfId="9" applyNumberFormat="1" applyFont="1" applyFill="1" applyBorder="1" applyAlignment="1">
      <alignment horizontal="center" vertical="center" shrinkToFit="1"/>
    </xf>
    <xf numFmtId="179" fontId="16" fillId="0" borderId="84" xfId="0" applyNumberFormat="1" applyFont="1" applyBorder="1" applyAlignment="1">
      <alignment horizontal="center"/>
    </xf>
    <xf numFmtId="49" fontId="18" fillId="0" borderId="54" xfId="0" applyNumberFormat="1" applyFont="1" applyBorder="1" applyAlignment="1">
      <alignment horizontal="right" shrinkToFit="1"/>
    </xf>
    <xf numFmtId="179" fontId="27" fillId="0" borderId="4" xfId="9" applyNumberFormat="1" applyFont="1" applyFill="1" applyBorder="1" applyAlignment="1">
      <alignment horizontal="center" vertical="center" wrapText="1" shrinkToFit="1"/>
    </xf>
    <xf numFmtId="179" fontId="27" fillId="0" borderId="5" xfId="0" applyNumberFormat="1" applyFont="1" applyBorder="1" applyAlignment="1">
      <alignment horizontal="center"/>
    </xf>
    <xf numFmtId="179" fontId="27" fillId="0" borderId="53" xfId="9" applyNumberFormat="1" applyFont="1" applyFill="1" applyBorder="1" applyAlignment="1">
      <alignment horizontal="center" vertical="center" wrapText="1" shrinkToFit="1"/>
    </xf>
    <xf numFmtId="179" fontId="27" fillId="0" borderId="68" xfId="0" applyNumberFormat="1" applyFont="1" applyFill="1" applyBorder="1" applyAlignment="1">
      <alignment horizontal="center"/>
    </xf>
    <xf numFmtId="179" fontId="27" fillId="0" borderId="4" xfId="6" applyNumberFormat="1" applyFont="1" applyFill="1" applyBorder="1" applyAlignment="1">
      <alignment horizontal="center"/>
    </xf>
    <xf numFmtId="179" fontId="27" fillId="0" borderId="5" xfId="6" applyNumberFormat="1" applyFont="1" applyFill="1" applyBorder="1" applyAlignment="1">
      <alignment horizontal="center"/>
    </xf>
    <xf numFmtId="179" fontId="27" fillId="0" borderId="5" xfId="9" applyNumberFormat="1" applyFont="1" applyFill="1" applyBorder="1" applyAlignment="1">
      <alignment horizontal="center" vertical="center" wrapText="1" shrinkToFit="1"/>
    </xf>
    <xf numFmtId="179" fontId="27" fillId="0" borderId="68" xfId="9" applyNumberFormat="1" applyFont="1" applyFill="1" applyBorder="1" applyAlignment="1">
      <alignment horizontal="center" vertical="center" wrapText="1" shrinkToFit="1"/>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41" fillId="0" borderId="8"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0" fillId="0" borderId="44" xfId="0" applyBorder="1" applyAlignment="1">
      <alignment horizontal="center" vertical="center"/>
    </xf>
    <xf numFmtId="179" fontId="41" fillId="0" borderId="2" xfId="0" applyNumberFormat="1" applyFont="1" applyFill="1" applyBorder="1" applyAlignment="1">
      <alignment horizontal="center" vertical="center"/>
    </xf>
    <xf numFmtId="179" fontId="41" fillId="0" borderId="9"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18" fillId="0" borderId="70" xfId="0" applyNumberFormat="1" applyFont="1" applyBorder="1" applyAlignment="1">
      <alignment horizontal="right" shrinkToFit="1"/>
    </xf>
    <xf numFmtId="49" fontId="18" fillId="0" borderId="56" xfId="0" applyNumberFormat="1" applyFont="1" applyBorder="1" applyAlignment="1">
      <alignment horizontal="right" shrinkToFit="1"/>
    </xf>
    <xf numFmtId="49" fontId="18" fillId="0" borderId="55" xfId="0" applyNumberFormat="1" applyFont="1" applyBorder="1" applyAlignment="1">
      <alignment horizontal="right" shrinkToFit="1"/>
    </xf>
    <xf numFmtId="49" fontId="18" fillId="0" borderId="58" xfId="0" applyNumberFormat="1" applyFont="1" applyBorder="1" applyAlignment="1">
      <alignment horizontal="right" shrinkToFit="1"/>
    </xf>
    <xf numFmtId="0" fontId="41" fillId="0" borderId="0" xfId="0" applyFont="1" applyAlignment="1">
      <alignment horizontal="left" vertical="center" wrapText="1"/>
    </xf>
    <xf numFmtId="0" fontId="41" fillId="0" borderId="0" xfId="0" applyFont="1" applyAlignment="1">
      <alignment horizontal="left" vertical="top" wrapText="1"/>
    </xf>
    <xf numFmtId="0" fontId="23" fillId="0" borderId="102" xfId="0" applyFont="1" applyFill="1" applyBorder="1" applyAlignment="1">
      <alignment wrapText="1"/>
    </xf>
    <xf numFmtId="0" fontId="23" fillId="0" borderId="102" xfId="0" applyFont="1" applyBorder="1" applyAlignment="1">
      <alignment horizontal="left" vertical="top" shrinkToFit="1"/>
    </xf>
    <xf numFmtId="179" fontId="18" fillId="0" borderId="29" xfId="6" applyNumberFormat="1" applyFont="1" applyFill="1" applyBorder="1" applyAlignment="1">
      <alignment horizontal="center" vertical="center"/>
    </xf>
    <xf numFmtId="179" fontId="18" fillId="0" borderId="85" xfId="6" applyNumberFormat="1" applyFont="1" applyFill="1" applyBorder="1" applyAlignment="1">
      <alignment horizontal="center" vertical="center"/>
    </xf>
    <xf numFmtId="0" fontId="23" fillId="0" borderId="54" xfId="0" applyFont="1" applyFill="1" applyBorder="1" applyAlignment="1">
      <alignment horizontal="left" vertical="center" wrapText="1"/>
    </xf>
    <xf numFmtId="179" fontId="18" fillId="0" borderId="54" xfId="6" applyNumberFormat="1" applyFont="1" applyFill="1" applyBorder="1" applyAlignment="1">
      <alignment horizontal="center" vertical="center"/>
    </xf>
    <xf numFmtId="179" fontId="18" fillId="0" borderId="3" xfId="6" applyNumberFormat="1" applyFont="1" applyFill="1" applyBorder="1" applyAlignment="1">
      <alignment horizontal="center" vertical="center"/>
    </xf>
    <xf numFmtId="179" fontId="18" fillId="0" borderId="66" xfId="6" applyNumberFormat="1" applyFont="1" applyFill="1" applyBorder="1" applyAlignment="1">
      <alignment horizontal="center" vertical="center"/>
    </xf>
    <xf numFmtId="179" fontId="18" fillId="0" borderId="78" xfId="6" applyNumberFormat="1" applyFont="1" applyFill="1" applyBorder="1" applyAlignment="1">
      <alignment horizontal="center" vertical="center"/>
    </xf>
    <xf numFmtId="179" fontId="18" fillId="0" borderId="53" xfId="6" applyNumberFormat="1" applyFont="1" applyFill="1" applyBorder="1" applyAlignment="1">
      <alignment horizontal="center" vertical="center" wrapText="1"/>
    </xf>
    <xf numFmtId="179" fontId="18" fillId="0" borderId="68" xfId="6" applyNumberFormat="1" applyFont="1" applyFill="1" applyBorder="1" applyAlignment="1">
      <alignment horizontal="center" vertical="center"/>
    </xf>
    <xf numFmtId="0" fontId="18" fillId="0" borderId="15" xfId="0" applyFont="1" applyFill="1" applyBorder="1" applyAlignment="1">
      <alignment wrapText="1"/>
    </xf>
    <xf numFmtId="0" fontId="18" fillId="0" borderId="103" xfId="0" applyFont="1" applyFill="1" applyBorder="1" applyAlignment="1">
      <alignment wrapText="1"/>
    </xf>
    <xf numFmtId="0" fontId="32" fillId="0" borderId="16" xfId="0" applyNumberFormat="1" applyFont="1" applyFill="1" applyBorder="1" applyAlignment="1">
      <alignment horizontal="right" vertical="center"/>
    </xf>
    <xf numFmtId="0" fontId="32" fillId="0" borderId="54" xfId="0" applyNumberFormat="1" applyFont="1" applyFill="1" applyBorder="1" applyAlignment="1">
      <alignment horizontal="right" vertical="center"/>
    </xf>
    <xf numFmtId="0" fontId="18" fillId="0" borderId="11" xfId="0" applyFont="1" applyFill="1" applyBorder="1" applyAlignment="1">
      <alignment horizontal="right" vertical="center"/>
    </xf>
    <xf numFmtId="0" fontId="18" fillId="0" borderId="3" xfId="0" applyFont="1" applyFill="1" applyBorder="1" applyAlignment="1">
      <alignment horizontal="right" vertical="center"/>
    </xf>
    <xf numFmtId="0" fontId="23" fillId="0" borderId="0" xfId="0" applyNumberFormat="1" applyFont="1" applyFill="1" applyBorder="1" applyAlignment="1">
      <alignment horizontal="left" vertical="top" wrapText="1"/>
    </xf>
    <xf numFmtId="0" fontId="23" fillId="0" borderId="0" xfId="0" applyFont="1" applyFill="1" applyBorder="1" applyAlignment="1">
      <alignment horizontal="left" vertical="center" wrapText="1" shrinkToFit="1"/>
    </xf>
    <xf numFmtId="0" fontId="23" fillId="0" borderId="102" xfId="0"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179" fontId="18" fillId="0" borderId="29" xfId="6" applyNumberFormat="1" applyFont="1" applyFill="1" applyBorder="1" applyAlignment="1">
      <alignment horizontal="center" vertical="center" wrapText="1"/>
    </xf>
    <xf numFmtId="179" fontId="18" fillId="0" borderId="66" xfId="6" applyNumberFormat="1" applyFont="1" applyFill="1" applyBorder="1" applyAlignment="1">
      <alignment horizontal="center" vertical="center" wrapText="1"/>
    </xf>
    <xf numFmtId="0" fontId="18" fillId="0" borderId="86" xfId="0" applyFont="1" applyFill="1" applyBorder="1" applyAlignment="1">
      <alignment wrapText="1"/>
    </xf>
    <xf numFmtId="179" fontId="18" fillId="0" borderId="46" xfId="6" applyNumberFormat="1" applyFont="1" applyFill="1" applyBorder="1" applyAlignment="1">
      <alignment horizontal="center" vertical="center" wrapText="1"/>
    </xf>
    <xf numFmtId="179" fontId="18" fillId="0" borderId="84" xfId="6" applyNumberFormat="1" applyFont="1" applyFill="1" applyBorder="1" applyAlignment="1">
      <alignment horizontal="center" vertical="center"/>
    </xf>
    <xf numFmtId="176" fontId="19" fillId="0" borderId="54" xfId="6" applyNumberFormat="1" applyFont="1" applyFill="1" applyBorder="1" applyAlignment="1">
      <alignment horizontal="center" vertical="center" wrapText="1"/>
    </xf>
    <xf numFmtId="176" fontId="19" fillId="0" borderId="3" xfId="6" applyNumberFormat="1" applyFont="1" applyFill="1" applyBorder="1" applyAlignment="1">
      <alignment horizontal="center" vertical="center"/>
    </xf>
    <xf numFmtId="176" fontId="19" fillId="0" borderId="55" xfId="6" applyNumberFormat="1" applyFont="1" applyFill="1" applyBorder="1" applyAlignment="1">
      <alignment horizontal="center" vertical="center" wrapText="1"/>
    </xf>
    <xf numFmtId="176" fontId="19" fillId="0" borderId="90" xfId="6" applyNumberFormat="1" applyFont="1" applyFill="1" applyBorder="1" applyAlignment="1">
      <alignment horizontal="center" vertical="center"/>
    </xf>
    <xf numFmtId="179" fontId="20" fillId="0" borderId="9" xfId="6" applyNumberFormat="1" applyFont="1" applyFill="1" applyBorder="1" applyAlignment="1">
      <alignment horizontal="center" vertical="center"/>
    </xf>
    <xf numFmtId="179" fontId="20" fillId="0" borderId="2" xfId="6" applyNumberFormat="1" applyFont="1" applyFill="1" applyBorder="1" applyAlignment="1">
      <alignment horizontal="center" vertical="center"/>
    </xf>
    <xf numFmtId="179" fontId="20" fillId="0" borderId="44" xfId="6" applyNumberFormat="1" applyFont="1" applyFill="1" applyBorder="1" applyAlignment="1">
      <alignment horizontal="center" vertical="center"/>
    </xf>
    <xf numFmtId="176" fontId="19" fillId="0" borderId="66" xfId="6" applyNumberFormat="1" applyFont="1" applyFill="1" applyBorder="1" applyAlignment="1">
      <alignment horizontal="center" vertical="center" wrapText="1"/>
    </xf>
    <xf numFmtId="176" fontId="19" fillId="0" borderId="78" xfId="6" applyNumberFormat="1" applyFont="1" applyFill="1" applyBorder="1" applyAlignment="1">
      <alignment horizontal="center" vertical="center"/>
    </xf>
    <xf numFmtId="176" fontId="20" fillId="0" borderId="9" xfId="6" applyNumberFormat="1" applyFont="1" applyFill="1" applyBorder="1" applyAlignment="1">
      <alignment horizontal="center" vertical="center"/>
    </xf>
    <xf numFmtId="176" fontId="20" fillId="0" borderId="2" xfId="6" applyNumberFormat="1" applyFont="1" applyFill="1" applyBorder="1" applyAlignment="1">
      <alignment horizontal="center" vertical="center"/>
    </xf>
    <xf numFmtId="176" fontId="20" fillId="0" borderId="44" xfId="6" applyNumberFormat="1" applyFont="1" applyFill="1" applyBorder="1" applyAlignment="1">
      <alignment horizontal="center" vertical="center"/>
    </xf>
    <xf numFmtId="176" fontId="19" fillId="0" borderId="53" xfId="6" applyNumberFormat="1" applyFont="1" applyFill="1" applyBorder="1" applyAlignment="1">
      <alignment horizontal="center" vertical="center" wrapText="1"/>
    </xf>
    <xf numFmtId="176" fontId="19" fillId="0" borderId="68" xfId="6" applyNumberFormat="1" applyFont="1" applyFill="1" applyBorder="1" applyAlignment="1">
      <alignment horizontal="center" vertical="center"/>
    </xf>
    <xf numFmtId="179" fontId="19" fillId="0" borderId="55" xfId="6" applyNumberFormat="1" applyFont="1" applyFill="1" applyBorder="1" applyAlignment="1">
      <alignment horizontal="center" vertical="center"/>
    </xf>
    <xf numFmtId="179" fontId="19" fillId="0" borderId="90" xfId="6" applyNumberFormat="1" applyFont="1" applyFill="1" applyBorder="1" applyAlignment="1">
      <alignment horizontal="center" vertical="center"/>
    </xf>
    <xf numFmtId="179" fontId="19" fillId="0" borderId="29" xfId="6" applyNumberFormat="1" applyFont="1" applyFill="1" applyBorder="1" applyAlignment="1">
      <alignment horizontal="center" vertical="center"/>
    </xf>
    <xf numFmtId="179" fontId="19" fillId="0" borderId="85" xfId="6" applyNumberFormat="1" applyFont="1" applyFill="1" applyBorder="1" applyAlignment="1">
      <alignment horizontal="center" vertical="center"/>
    </xf>
    <xf numFmtId="179" fontId="19" fillId="0" borderId="31" xfId="6" applyNumberFormat="1" applyFont="1" applyFill="1" applyBorder="1" applyAlignment="1">
      <alignment horizontal="center" vertical="center"/>
    </xf>
    <xf numFmtId="179" fontId="19" fillId="0" borderId="46" xfId="6" applyNumberFormat="1" applyFont="1" applyFill="1" applyBorder="1" applyAlignment="1">
      <alignment horizontal="center" vertical="center"/>
    </xf>
    <xf numFmtId="179" fontId="19" fillId="0" borderId="84" xfId="6" applyNumberFormat="1" applyFont="1" applyFill="1" applyBorder="1" applyAlignment="1">
      <alignment horizontal="center" vertical="center"/>
    </xf>
    <xf numFmtId="179" fontId="19" fillId="0" borderId="50" xfId="6" applyNumberFormat="1" applyFont="1" applyFill="1" applyBorder="1" applyAlignment="1">
      <alignment horizontal="center" vertical="center"/>
    </xf>
    <xf numFmtId="0" fontId="66" fillId="0" borderId="54" xfId="0" applyFont="1" applyFill="1" applyBorder="1" applyAlignment="1">
      <alignment vertical="top" wrapText="1"/>
    </xf>
    <xf numFmtId="0" fontId="66" fillId="0" borderId="54" xfId="0" applyFont="1" applyFill="1" applyBorder="1" applyAlignment="1">
      <alignment vertical="top"/>
    </xf>
    <xf numFmtId="0" fontId="66" fillId="0" borderId="0" xfId="0" applyFont="1" applyFill="1" applyAlignment="1">
      <alignment vertical="top"/>
    </xf>
    <xf numFmtId="0" fontId="19" fillId="0" borderId="0" xfId="0" applyFont="1" applyFill="1" applyAlignment="1">
      <alignment vertical="top" wrapText="1"/>
    </xf>
    <xf numFmtId="176" fontId="19" fillId="0" borderId="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xf>
    <xf numFmtId="176" fontId="71" fillId="0" borderId="9" xfId="6" applyNumberFormat="1" applyFont="1" applyFill="1" applyBorder="1" applyAlignment="1">
      <alignment horizontal="center" vertical="center" wrapText="1"/>
    </xf>
    <xf numFmtId="176" fontId="71" fillId="0" borderId="2" xfId="6" applyNumberFormat="1" applyFont="1" applyFill="1" applyBorder="1" applyAlignment="1">
      <alignment horizontal="center" vertical="center" wrapText="1"/>
    </xf>
    <xf numFmtId="176" fontId="71" fillId="0" borderId="44" xfId="6" applyNumberFormat="1" applyFont="1" applyFill="1" applyBorder="1" applyAlignment="1">
      <alignment horizontal="center" vertical="center" wrapText="1"/>
    </xf>
    <xf numFmtId="176" fontId="20" fillId="0" borderId="9" xfId="6" applyNumberFormat="1" applyFont="1" applyBorder="1" applyAlignment="1">
      <alignment horizontal="center" vertical="center" wrapText="1"/>
    </xf>
    <xf numFmtId="176" fontId="20" fillId="0" borderId="2" xfId="6" applyNumberFormat="1" applyFont="1" applyBorder="1" applyAlignment="1">
      <alignment horizontal="center" vertical="center" wrapText="1"/>
    </xf>
    <xf numFmtId="176" fontId="20" fillId="0" borderId="44" xfId="6" applyNumberFormat="1" applyFont="1" applyBorder="1" applyAlignment="1">
      <alignment horizontal="center" vertical="center" wrapText="1"/>
    </xf>
    <xf numFmtId="179" fontId="20" fillId="0" borderId="9" xfId="6" applyNumberFormat="1" applyFont="1" applyBorder="1" applyAlignment="1">
      <alignment horizontal="center" vertical="center"/>
    </xf>
    <xf numFmtId="179" fontId="20" fillId="0" borderId="2" xfId="6" applyNumberFormat="1" applyFont="1" applyBorder="1" applyAlignment="1">
      <alignment horizontal="center" vertical="center"/>
    </xf>
    <xf numFmtId="179" fontId="20" fillId="0" borderId="44" xfId="6" applyNumberFormat="1" applyFont="1" applyBorder="1" applyAlignment="1">
      <alignment horizontal="center" vertical="center"/>
    </xf>
    <xf numFmtId="176" fontId="19" fillId="0" borderId="5" xfId="6" applyNumberFormat="1" applyFont="1" applyFill="1" applyBorder="1" applyAlignment="1">
      <alignment horizontal="center" vertical="center" wrapText="1"/>
    </xf>
    <xf numFmtId="176" fontId="19" fillId="0" borderId="55" xfId="6" applyNumberFormat="1" applyFont="1" applyBorder="1" applyAlignment="1">
      <alignment horizontal="center" vertical="center" wrapText="1"/>
    </xf>
    <xf numFmtId="176" fontId="19" fillId="0" borderId="90" xfId="6" applyNumberFormat="1" applyFont="1" applyBorder="1" applyAlignment="1">
      <alignment horizontal="center" vertical="center" wrapText="1"/>
    </xf>
    <xf numFmtId="176" fontId="19" fillId="0" borderId="29" xfId="6" applyNumberFormat="1" applyFont="1" applyBorder="1" applyAlignment="1">
      <alignment horizontal="center" vertical="center" wrapText="1"/>
    </xf>
    <xf numFmtId="176" fontId="19" fillId="0" borderId="85" xfId="6" applyNumberFormat="1" applyFont="1" applyBorder="1" applyAlignment="1">
      <alignment horizontal="center" vertical="center" wrapText="1"/>
    </xf>
    <xf numFmtId="176" fontId="19" fillId="0" borderId="46" xfId="6" applyNumberFormat="1" applyFont="1" applyBorder="1" applyAlignment="1">
      <alignment horizontal="center" vertical="center" wrapText="1"/>
    </xf>
    <xf numFmtId="176" fontId="19" fillId="0" borderId="84" xfId="6" applyNumberFormat="1" applyFont="1" applyBorder="1" applyAlignment="1">
      <alignment horizontal="center" vertical="center" wrapText="1"/>
    </xf>
    <xf numFmtId="176" fontId="19" fillId="0" borderId="66" xfId="6" applyNumberFormat="1" applyFont="1" applyBorder="1" applyAlignment="1">
      <alignment horizontal="center" vertical="center" wrapText="1"/>
    </xf>
    <xf numFmtId="176" fontId="19" fillId="0" borderId="78" xfId="6" applyNumberFormat="1" applyFont="1" applyBorder="1" applyAlignment="1">
      <alignment horizontal="center" vertical="center" wrapText="1"/>
    </xf>
    <xf numFmtId="176" fontId="19" fillId="0" borderId="53" xfId="6" applyNumberFormat="1" applyFont="1" applyBorder="1" applyAlignment="1">
      <alignment horizontal="center" vertical="center" wrapText="1"/>
    </xf>
    <xf numFmtId="176" fontId="19" fillId="0" borderId="68" xfId="6" applyNumberFormat="1" applyFont="1" applyBorder="1" applyAlignment="1">
      <alignment horizontal="center" vertical="center" wrapText="1"/>
    </xf>
    <xf numFmtId="176" fontId="19" fillId="0" borderId="46" xfId="6" applyNumberFormat="1" applyFont="1" applyFill="1" applyBorder="1" applyAlignment="1">
      <alignment horizontal="center" vertical="center" wrapText="1"/>
    </xf>
    <xf numFmtId="176" fontId="19" fillId="0" borderId="84" xfId="6" applyNumberFormat="1" applyFont="1" applyFill="1" applyBorder="1" applyAlignment="1">
      <alignment horizontal="center" vertical="center" wrapText="1"/>
    </xf>
    <xf numFmtId="0" fontId="19" fillId="0" borderId="54" xfId="0" applyFont="1" applyBorder="1" applyAlignment="1">
      <alignment horizontal="left" vertical="top" wrapText="1"/>
    </xf>
    <xf numFmtId="0" fontId="19" fillId="0" borderId="0" xfId="0" applyFont="1" applyAlignment="1">
      <alignment horizontal="left" vertical="top" wrapText="1"/>
    </xf>
    <xf numFmtId="0" fontId="21" fillId="0" borderId="54" xfId="0" applyFont="1" applyBorder="1" applyAlignment="1">
      <alignment vertical="top" wrapText="1"/>
    </xf>
    <xf numFmtId="179" fontId="20" fillId="0" borderId="9" xfId="6" applyNumberFormat="1" applyFont="1" applyBorder="1" applyAlignment="1">
      <alignment horizontal="center" vertical="center" wrapText="1"/>
    </xf>
    <xf numFmtId="0" fontId="0" fillId="0" borderId="2" xfId="0" applyBorder="1" applyAlignment="1">
      <alignment vertical="center" wrapText="1"/>
    </xf>
    <xf numFmtId="0" fontId="0" fillId="0" borderId="44" xfId="0" applyBorder="1" applyAlignment="1">
      <alignment vertical="center" wrapText="1"/>
    </xf>
    <xf numFmtId="179" fontId="20" fillId="0" borderId="2" xfId="6" applyNumberFormat="1" applyFont="1" applyBorder="1" applyAlignment="1">
      <alignment horizontal="center" vertical="center" wrapText="1"/>
    </xf>
    <xf numFmtId="176" fontId="19" fillId="0" borderId="0" xfId="6" applyNumberFormat="1" applyFont="1" applyAlignment="1">
      <alignment horizontal="center" vertical="center" wrapText="1"/>
    </xf>
    <xf numFmtId="176" fontId="19" fillId="0" borderId="38" xfId="6" applyNumberFormat="1" applyFont="1" applyBorder="1" applyAlignment="1">
      <alignment horizontal="center" vertical="center" wrapText="1"/>
    </xf>
    <xf numFmtId="176" fontId="19" fillId="0" borderId="48" xfId="6" applyNumberFormat="1" applyFont="1" applyBorder="1" applyAlignment="1">
      <alignment horizontal="center" vertical="center" wrapText="1"/>
    </xf>
    <xf numFmtId="0" fontId="21" fillId="0" borderId="0" xfId="0" applyFont="1" applyAlignment="1">
      <alignment vertical="top" wrapText="1"/>
    </xf>
    <xf numFmtId="0" fontId="21" fillId="0" borderId="0" xfId="0" applyFont="1" applyAlignment="1">
      <alignment horizontal="left" vertical="top" wrapText="1"/>
    </xf>
    <xf numFmtId="176" fontId="19" fillId="0" borderId="16" xfId="6" applyNumberFormat="1" applyFont="1" applyBorder="1" applyAlignment="1">
      <alignment horizontal="center" vertical="center" wrapText="1"/>
    </xf>
    <xf numFmtId="176" fontId="19" fillId="0" borderId="11" xfId="6" applyNumberFormat="1" applyFont="1" applyBorder="1" applyAlignment="1">
      <alignment horizontal="center" vertical="center" wrapText="1"/>
    </xf>
    <xf numFmtId="176" fontId="19" fillId="0" borderId="3" xfId="6" applyNumberFormat="1" applyFont="1" applyBorder="1" applyAlignment="1">
      <alignment horizontal="center" vertical="center" wrapText="1"/>
    </xf>
    <xf numFmtId="176" fontId="19" fillId="0" borderId="71" xfId="6" applyNumberFormat="1" applyFont="1" applyBorder="1" applyAlignment="1">
      <alignment horizontal="center" vertical="center" wrapText="1"/>
    </xf>
    <xf numFmtId="0" fontId="21" fillId="0" borderId="0" xfId="0" applyFont="1" applyAlignment="1">
      <alignment vertical="center" wrapText="1"/>
    </xf>
    <xf numFmtId="179" fontId="23" fillId="0" borderId="16" xfId="0" applyNumberFormat="1" applyFont="1" applyBorder="1" applyAlignment="1">
      <alignment horizontal="center" vertical="center"/>
    </xf>
    <xf numFmtId="179" fontId="23" fillId="0" borderId="54" xfId="0" applyNumberFormat="1" applyFont="1" applyBorder="1" applyAlignment="1">
      <alignment horizontal="center" vertical="center"/>
    </xf>
    <xf numFmtId="179" fontId="23" fillId="0" borderId="46" xfId="0" applyNumberFormat="1" applyFont="1" applyBorder="1" applyAlignment="1">
      <alignment horizontal="center" vertical="center"/>
    </xf>
    <xf numFmtId="179" fontId="23" fillId="0" borderId="11" xfId="0" applyNumberFormat="1" applyFont="1" applyBorder="1" applyAlignment="1">
      <alignment horizontal="center" vertical="center"/>
    </xf>
    <xf numFmtId="179" fontId="23" fillId="0" borderId="3" xfId="0" applyNumberFormat="1" applyFont="1" applyBorder="1" applyAlignment="1">
      <alignment horizontal="center" vertical="center"/>
    </xf>
    <xf numFmtId="179" fontId="23" fillId="0" borderId="84" xfId="0" applyNumberFormat="1" applyFont="1" applyBorder="1" applyAlignment="1">
      <alignment horizontal="center" vertical="center"/>
    </xf>
    <xf numFmtId="0" fontId="23" fillId="0" borderId="0" xfId="0" applyFont="1"/>
    <xf numFmtId="0" fontId="23" fillId="0" borderId="80" xfId="0" applyFont="1" applyBorder="1" applyAlignment="1">
      <alignment horizontal="center"/>
    </xf>
    <xf numFmtId="0" fontId="23" fillId="0" borderId="92" xfId="0" applyFont="1" applyBorder="1" applyAlignment="1">
      <alignment horizontal="center"/>
    </xf>
    <xf numFmtId="0" fontId="23" fillId="0" borderId="10" xfId="0" applyFont="1" applyBorder="1" applyAlignment="1">
      <alignment horizontal="center"/>
    </xf>
    <xf numFmtId="0" fontId="23" fillId="0" borderId="50" xfId="0" applyFont="1" applyBorder="1" applyAlignment="1">
      <alignment horizontal="center"/>
    </xf>
    <xf numFmtId="0" fontId="23" fillId="0" borderId="20" xfId="0" applyFont="1" applyBorder="1" applyAlignment="1">
      <alignment horizontal="center"/>
    </xf>
    <xf numFmtId="0" fontId="23" fillId="0" borderId="51" xfId="0" applyFont="1" applyBorder="1" applyAlignment="1">
      <alignment horizontal="center"/>
    </xf>
    <xf numFmtId="0" fontId="23" fillId="0" borderId="54" xfId="0" applyFont="1" applyBorder="1"/>
    <xf numFmtId="0" fontId="23" fillId="0" borderId="16" xfId="0" applyFont="1" applyBorder="1" applyAlignment="1">
      <alignment horizontal="center"/>
    </xf>
    <xf numFmtId="0" fontId="23" fillId="0" borderId="46" xfId="0" applyFont="1" applyBorder="1" applyAlignment="1">
      <alignment horizontal="center"/>
    </xf>
    <xf numFmtId="0" fontId="23" fillId="0" borderId="11" xfId="0" applyFont="1" applyBorder="1" applyAlignment="1">
      <alignment horizontal="center"/>
    </xf>
    <xf numFmtId="0" fontId="23" fillId="0" borderId="84" xfId="0" applyFont="1" applyBorder="1" applyAlignment="1">
      <alignment horizontal="center"/>
    </xf>
    <xf numFmtId="179" fontId="23" fillId="0" borderId="10" xfId="0" applyNumberFormat="1" applyFont="1" applyBorder="1" applyAlignment="1">
      <alignment horizontal="center" vertical="center"/>
    </xf>
    <xf numFmtId="179" fontId="23" fillId="0" borderId="0" xfId="0" applyNumberFormat="1" applyFont="1" applyAlignment="1">
      <alignment horizontal="center" vertical="center"/>
    </xf>
    <xf numFmtId="0" fontId="23" fillId="0" borderId="16" xfId="0" applyFont="1" applyBorder="1" applyAlignment="1">
      <alignment horizontal="center" vertical="center"/>
    </xf>
    <xf numFmtId="0" fontId="2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84" xfId="0" applyFont="1" applyBorder="1" applyAlignment="1">
      <alignment horizontal="center" vertical="center"/>
    </xf>
    <xf numFmtId="0" fontId="23" fillId="0" borderId="91" xfId="0" applyFont="1" applyBorder="1" applyAlignment="1">
      <alignment horizontal="center"/>
    </xf>
    <xf numFmtId="0" fontId="23" fillId="0" borderId="1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14" xfId="0" applyFont="1" applyBorder="1" applyAlignment="1">
      <alignment horizontal="center"/>
    </xf>
    <xf numFmtId="0" fontId="23" fillId="0" borderId="27" xfId="0" applyFont="1" applyBorder="1" applyAlignment="1">
      <alignment horizontal="center"/>
    </xf>
    <xf numFmtId="0" fontId="23" fillId="0" borderId="18" xfId="0" applyFont="1" applyBorder="1" applyAlignment="1">
      <alignment horizontal="center"/>
    </xf>
    <xf numFmtId="0" fontId="23" fillId="0" borderId="14" xfId="0" applyFont="1" applyBorder="1" applyAlignment="1">
      <alignment horizontal="center" wrapText="1"/>
    </xf>
    <xf numFmtId="0" fontId="23" fillId="0" borderId="63" xfId="0" applyFont="1" applyBorder="1" applyAlignment="1">
      <alignment horizontal="center"/>
    </xf>
    <xf numFmtId="0" fontId="23" fillId="0" borderId="65" xfId="0" applyFont="1" applyBorder="1" applyAlignment="1">
      <alignment horizontal="center"/>
    </xf>
    <xf numFmtId="0" fontId="23" fillId="0" borderId="94" xfId="0" applyFont="1" applyBorder="1" applyAlignment="1">
      <alignment horizontal="center"/>
    </xf>
    <xf numFmtId="0" fontId="23" fillId="0" borderId="13" xfId="0" applyFont="1" applyBorder="1" applyAlignment="1">
      <alignment horizontal="center"/>
    </xf>
    <xf numFmtId="0" fontId="23" fillId="0" borderId="69" xfId="0" applyFont="1" applyBorder="1" applyAlignment="1">
      <alignment horizontal="center"/>
    </xf>
    <xf numFmtId="0" fontId="23" fillId="0" borderId="88" xfId="0" applyFont="1" applyBorder="1" applyAlignment="1">
      <alignment horizontal="center"/>
    </xf>
    <xf numFmtId="0" fontId="16" fillId="0" borderId="0" xfId="0" applyFont="1" applyAlignment="1">
      <alignment vertical="top" wrapText="1"/>
    </xf>
    <xf numFmtId="0" fontId="16" fillId="0" borderId="54" xfId="0" applyFont="1" applyBorder="1" applyAlignment="1">
      <alignment horizontal="center"/>
    </xf>
    <xf numFmtId="9" fontId="23" fillId="0" borderId="16" xfId="14" applyFont="1" applyFill="1" applyBorder="1" applyAlignment="1">
      <alignment horizontal="center" vertical="center"/>
    </xf>
    <xf numFmtId="9" fontId="23" fillId="0" borderId="54" xfId="14" applyFont="1" applyFill="1" applyBorder="1" applyAlignment="1">
      <alignment horizontal="center" vertical="center"/>
    </xf>
    <xf numFmtId="9" fontId="23" fillId="0" borderId="46" xfId="14" applyFont="1" applyFill="1" applyBorder="1" applyAlignment="1">
      <alignment horizontal="center" vertical="center"/>
    </xf>
    <xf numFmtId="9" fontId="23" fillId="0" borderId="11" xfId="14" applyFont="1" applyFill="1" applyBorder="1" applyAlignment="1">
      <alignment horizontal="center" vertical="center"/>
    </xf>
    <xf numFmtId="9" fontId="23" fillId="0" borderId="3" xfId="14" applyFont="1" applyFill="1" applyBorder="1" applyAlignment="1">
      <alignment horizontal="center" vertical="center"/>
    </xf>
    <xf numFmtId="9" fontId="23" fillId="0" borderId="84" xfId="14" applyFont="1" applyFill="1" applyBorder="1" applyAlignment="1">
      <alignment horizontal="center" vertical="center"/>
    </xf>
    <xf numFmtId="0" fontId="16" fillId="0" borderId="27" xfId="0" applyFont="1" applyBorder="1" applyAlignment="1">
      <alignment horizontal="center"/>
    </xf>
    <xf numFmtId="0" fontId="23" fillId="0" borderId="10" xfId="0" applyFont="1" applyBorder="1" applyAlignment="1">
      <alignment horizontal="center" wrapText="1"/>
    </xf>
    <xf numFmtId="9" fontId="23" fillId="0" borderId="80" xfId="14" applyFont="1" applyFill="1" applyBorder="1" applyAlignment="1">
      <alignment horizontal="center"/>
    </xf>
    <xf numFmtId="9" fontId="23" fillId="0" borderId="91" xfId="14" applyFont="1" applyFill="1" applyBorder="1" applyAlignment="1">
      <alignment horizontal="center"/>
    </xf>
    <xf numFmtId="9" fontId="23" fillId="0" borderId="16" xfId="14" applyFont="1" applyFill="1" applyBorder="1" applyAlignment="1">
      <alignment horizontal="center" vertical="center" wrapText="1"/>
    </xf>
    <xf numFmtId="9" fontId="23" fillId="0" borderId="54" xfId="14" applyFont="1" applyFill="1" applyBorder="1" applyAlignment="1">
      <alignment horizontal="center" vertical="center" wrapText="1"/>
    </xf>
    <xf numFmtId="9" fontId="23" fillId="0" borderId="10" xfId="14" applyFont="1" applyFill="1" applyBorder="1" applyAlignment="1">
      <alignment horizontal="center" vertical="center" wrapText="1"/>
    </xf>
    <xf numFmtId="9" fontId="23" fillId="0" borderId="0" xfId="14" applyFont="1" applyFill="1" applyBorder="1" applyAlignment="1">
      <alignment horizontal="center" vertical="center" wrapText="1"/>
    </xf>
    <xf numFmtId="9" fontId="23" fillId="0" borderId="11" xfId="14" applyFont="1" applyFill="1" applyBorder="1" applyAlignment="1">
      <alignment horizontal="center" vertical="center" wrapText="1"/>
    </xf>
    <xf numFmtId="9" fontId="23" fillId="0" borderId="3" xfId="14" applyFont="1" applyFill="1" applyBorder="1" applyAlignment="1">
      <alignment horizontal="center" vertical="center" wrapText="1"/>
    </xf>
    <xf numFmtId="9" fontId="23" fillId="0" borderId="54" xfId="14" applyFont="1" applyBorder="1" applyAlignment="1">
      <alignment horizontal="center" vertical="center"/>
    </xf>
    <xf numFmtId="9" fontId="23" fillId="0" borderId="46" xfId="14" applyFont="1" applyBorder="1" applyAlignment="1">
      <alignment horizontal="center" vertical="center"/>
    </xf>
    <xf numFmtId="9" fontId="23" fillId="0" borderId="3" xfId="14" applyFont="1" applyBorder="1" applyAlignment="1">
      <alignment horizontal="center" vertical="center"/>
    </xf>
    <xf numFmtId="9" fontId="23" fillId="0" borderId="84" xfId="14" applyFont="1" applyBorder="1" applyAlignment="1">
      <alignment horizontal="center" vertical="center"/>
    </xf>
    <xf numFmtId="9" fontId="23" fillId="0" borderId="14" xfId="14" applyFont="1" applyFill="1" applyBorder="1" applyAlignment="1">
      <alignment horizontal="center"/>
    </xf>
    <xf numFmtId="9" fontId="23" fillId="0" borderId="18" xfId="14" applyFont="1" applyFill="1" applyBorder="1" applyAlignment="1">
      <alignment horizontal="center"/>
    </xf>
    <xf numFmtId="9" fontId="23" fillId="0" borderId="69" xfId="14" applyFont="1" applyFill="1" applyBorder="1" applyAlignment="1">
      <alignment horizontal="center"/>
    </xf>
    <xf numFmtId="9" fontId="23" fillId="0" borderId="88" xfId="14" applyFont="1" applyFill="1" applyBorder="1" applyAlignment="1">
      <alignment horizontal="center"/>
    </xf>
    <xf numFmtId="9" fontId="23" fillId="0" borderId="20" xfId="14" applyFont="1" applyFill="1" applyBorder="1" applyAlignment="1">
      <alignment horizontal="center"/>
    </xf>
    <xf numFmtId="9" fontId="23" fillId="0" borderId="51" xfId="14" applyFont="1" applyFill="1" applyBorder="1" applyAlignment="1">
      <alignment horizontal="center"/>
    </xf>
    <xf numFmtId="0" fontId="23" fillId="0" borderId="0" xfId="13" applyFont="1" applyAlignment="1">
      <alignment horizontal="left" vertical="top" wrapText="1"/>
    </xf>
    <xf numFmtId="179" fontId="27" fillId="0" borderId="0" xfId="6" applyNumberFormat="1" applyFont="1" applyFill="1" applyBorder="1" applyAlignment="1">
      <alignment horizontal="right"/>
    </xf>
    <xf numFmtId="179" fontId="27" fillId="0" borderId="3" xfId="0" applyNumberFormat="1" applyFont="1" applyBorder="1" applyAlignment="1">
      <alignment horizontal="right"/>
    </xf>
    <xf numFmtId="0" fontId="18" fillId="0" borderId="0" xfId="0" applyFont="1" applyAlignment="1">
      <alignment horizontal="left" vertical="top" shrinkToFi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4" xfId="0" applyFont="1" applyBorder="1" applyAlignment="1">
      <alignment horizontal="center" vertical="center" wrapText="1"/>
    </xf>
    <xf numFmtId="0" fontId="18" fillId="0" borderId="0" xfId="0" applyFont="1" applyAlignment="1">
      <alignment vertical="top" shrinkToFit="1"/>
    </xf>
    <xf numFmtId="0" fontId="61" fillId="0" borderId="0" xfId="0" applyFont="1" applyAlignment="1">
      <alignment vertical="top" shrinkToFit="1"/>
    </xf>
    <xf numFmtId="38" fontId="6" fillId="0" borderId="0" xfId="6" applyFont="1" applyFill="1" applyBorder="1" applyAlignment="1">
      <alignment horizontal="right"/>
    </xf>
    <xf numFmtId="0" fontId="27" fillId="0" borderId="3" xfId="0" applyFont="1" applyBorder="1" applyAlignment="1">
      <alignment horizontal="right"/>
    </xf>
    <xf numFmtId="179" fontId="23" fillId="0" borderId="9" xfId="6" applyNumberFormat="1" applyFont="1" applyFill="1" applyBorder="1" applyAlignment="1">
      <alignment horizontal="center" vertical="center" wrapText="1" shrinkToFit="1"/>
    </xf>
    <xf numFmtId="179" fontId="23" fillId="0" borderId="2" xfId="6" applyNumberFormat="1" applyFont="1" applyFill="1" applyBorder="1" applyAlignment="1">
      <alignment horizontal="center" vertical="center" wrapText="1" shrinkToFit="1"/>
    </xf>
    <xf numFmtId="179" fontId="23" fillId="0" borderId="44" xfId="6" applyNumberFormat="1" applyFont="1" applyFill="1" applyBorder="1" applyAlignment="1">
      <alignment horizontal="center" vertical="center" wrapText="1" shrinkToFit="1"/>
    </xf>
    <xf numFmtId="179" fontId="27" fillId="0" borderId="9" xfId="0" applyNumberFormat="1" applyFont="1" applyBorder="1" applyAlignment="1">
      <alignment horizontal="center" vertical="center" wrapText="1"/>
    </xf>
    <xf numFmtId="179" fontId="27" fillId="0" borderId="2" xfId="0" applyNumberFormat="1" applyFont="1" applyBorder="1" applyAlignment="1">
      <alignment horizontal="center" vertical="center" wrapText="1"/>
    </xf>
    <xf numFmtId="179" fontId="27" fillId="0" borderId="44" xfId="0" applyNumberFormat="1" applyFont="1" applyBorder="1" applyAlignment="1">
      <alignment horizontal="center" vertical="center" wrapText="1"/>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44" xfId="0" applyFont="1" applyBorder="1" applyAlignment="1">
      <alignment horizontal="center" vertical="center"/>
    </xf>
    <xf numFmtId="0" fontId="0" fillId="0" borderId="2" xfId="0" applyBorder="1" applyAlignment="1">
      <alignment horizontal="center" vertical="center" wrapText="1"/>
    </xf>
    <xf numFmtId="179" fontId="0" fillId="0" borderId="0" xfId="0" applyNumberFormat="1"/>
  </cellXfs>
  <cellStyles count="15">
    <cellStyle name="SAPBEXaggData" xfId="1" xr:uid="{00000000-0005-0000-0000-000000000000}"/>
    <cellStyle name="SAPBEXaggItem" xfId="2" xr:uid="{00000000-0005-0000-0000-000001000000}"/>
    <cellStyle name="SAPBEXchaText" xfId="3" xr:uid="{00000000-0005-0000-0000-000002000000}"/>
    <cellStyle name="SAPBEXstdData" xfId="4" xr:uid="{00000000-0005-0000-0000-000003000000}"/>
    <cellStyle name="SAPBEXstdItem" xfId="5" xr:uid="{00000000-0005-0000-0000-000004000000}"/>
    <cellStyle name="パーセント" xfId="14" builtinId="5"/>
    <cellStyle name="桁区切り" xfId="6" builtinId="6"/>
    <cellStyle name="桁区切り 2" xfId="7" xr:uid="{00000000-0005-0000-0000-000007000000}"/>
    <cellStyle name="桁区切り 4" xfId="8" xr:uid="{00000000-0005-0000-0000-000008000000}"/>
    <cellStyle name="通貨" xfId="9" builtinId="7"/>
    <cellStyle name="標準" xfId="0" builtinId="0"/>
    <cellStyle name="標準 2 4" xfId="10" xr:uid="{00000000-0005-0000-0000-00000B000000}"/>
    <cellStyle name="標準 3" xfId="11" xr:uid="{00000000-0005-0000-0000-00000C000000}"/>
    <cellStyle name="標準 6" xfId="12" xr:uid="{00000000-0005-0000-0000-00000D000000}"/>
    <cellStyle name="標準_貿易final"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47</xdr:row>
      <xdr:rowOff>584200</xdr:rowOff>
    </xdr:from>
    <xdr:to>
      <xdr:col>6</xdr:col>
      <xdr:colOff>0</xdr:colOff>
      <xdr:row>59</xdr:row>
      <xdr:rowOff>0</xdr:rowOff>
    </xdr:to>
    <xdr:cxnSp macro="">
      <xdr:nvCxnSpPr>
        <xdr:cNvPr id="1585" name="直線コネクタ 2">
          <a:extLst>
            <a:ext uri="{FF2B5EF4-FFF2-40B4-BE49-F238E27FC236}">
              <a16:creationId xmlns:a16="http://schemas.microsoft.com/office/drawing/2014/main" id="{CE26DA5B-40BD-4E85-8FEB-402FDF18F317}"/>
            </a:ext>
          </a:extLst>
        </xdr:cNvPr>
        <xdr:cNvCxnSpPr>
          <a:cxnSpLocks noChangeShapeType="1"/>
        </xdr:cNvCxnSpPr>
      </xdr:nvCxnSpPr>
      <xdr:spPr bwMode="auto">
        <a:xfrm flipH="1">
          <a:off x="7778750" y="28263850"/>
          <a:ext cx="1206500" cy="6959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eda.kaori\Box\%23D_IR&#23460;IR&#35506;\IR\10.%20IR&#12469;&#12452;&#12488;&#65288;&#12507;&#12540;&#12512;&#12506;&#12540;&#12472;&#65289;&#38306;&#36899;\&#36001;&#21209;&#12495;&#12452;&#12521;&#12452;&#12488;\&#27770;&#31639;&#12487;&#12540;&#12479;&#25512;&#31227;\&#33521;&#35486;\&#27770;&#31639;&#12487;&#12540;&#12479;&#25512;&#31227;(2403&#26399;)&#33521;&#35486;&#29256;&#12304;IFRS&#12305;%20.xlsx" TargetMode="External"/><Relationship Id="rId1" Type="http://schemas.openxmlformats.org/officeDocument/2006/relationships/externalLinkPath" Target="&#27770;&#31639;&#12487;&#12540;&#12479;&#25512;&#31227;(2403&#26399;)&#33521;&#35486;&#29256;&#12304;IFRS&#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JGAAP】"/>
      <sheetName val="PL【IFRS】 "/>
      <sheetName val="PL QTR【JGAAP】"/>
      <sheetName val="PL QTR【IFRS】 "/>
      <sheetName val="BS【JGAAP】"/>
      <sheetName val="BS【IFRS】"/>
      <sheetName val="CF【JGAAP】"/>
      <sheetName val="CF【IFRS】"/>
      <sheetName val="SEGMENT【JGAAP】"/>
      <sheetName val="SEGMENT【IFRS】 "/>
      <sheetName val="GROUP（1） "/>
      <sheetName val="GROUP  (2)"/>
      <sheetName val="ETC"/>
      <sheetName val="Country Exposure"/>
      <sheetName val="XTA_EXCEL_LINK_WORKSHEET"/>
    </sheetNames>
    <sheetDataSet>
      <sheetData sheetId="0"/>
      <sheetData sheetId="1">
        <row r="7">
          <cell r="O7">
            <v>2299715</v>
          </cell>
        </row>
        <row r="8">
          <cell r="O8">
            <v>114933</v>
          </cell>
        </row>
        <row r="9">
          <cell r="O9">
            <v>2414649</v>
          </cell>
        </row>
        <row r="10">
          <cell r="O10">
            <v>-2088694</v>
          </cell>
        </row>
        <row r="11">
          <cell r="O11">
            <v>325955</v>
          </cell>
        </row>
        <row r="12">
          <cell r="O12">
            <v>-241464</v>
          </cell>
        </row>
        <row r="13">
          <cell r="O13">
            <v>3240</v>
          </cell>
        </row>
        <row r="14">
          <cell r="O14">
            <v>2077</v>
          </cell>
        </row>
        <row r="15">
          <cell r="O15">
            <v>-4983</v>
          </cell>
        </row>
        <row r="16">
          <cell r="O16">
            <v>8073</v>
          </cell>
        </row>
        <row r="17">
          <cell r="O17">
            <v>-3980</v>
          </cell>
        </row>
        <row r="18">
          <cell r="O18">
            <v>14379</v>
          </cell>
        </row>
        <row r="19">
          <cell r="O19">
            <v>-12327</v>
          </cell>
        </row>
        <row r="23">
          <cell r="O23">
            <v>11928</v>
          </cell>
        </row>
        <row r="24">
          <cell r="O24">
            <v>5545</v>
          </cell>
        </row>
        <row r="25">
          <cell r="O25">
            <v>684</v>
          </cell>
        </row>
        <row r="26">
          <cell r="O26">
            <v>18158</v>
          </cell>
        </row>
        <row r="28">
          <cell r="O28">
            <v>-24006</v>
          </cell>
        </row>
        <row r="30">
          <cell r="O30">
            <v>-24006</v>
          </cell>
        </row>
        <row r="31">
          <cell r="O31">
            <v>43615</v>
          </cell>
        </row>
        <row r="32">
          <cell r="O32">
            <v>125498</v>
          </cell>
        </row>
        <row r="33">
          <cell r="O33">
            <v>-22437</v>
          </cell>
        </row>
        <row r="34">
          <cell r="O34">
            <v>103060</v>
          </cell>
        </row>
        <row r="36">
          <cell r="O36">
            <v>100765</v>
          </cell>
        </row>
        <row r="37">
          <cell r="O37">
            <v>2294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view="pageBreakPreview" zoomScale="40" zoomScaleNormal="70" zoomScaleSheetLayoutView="40" workbookViewId="0"/>
  </sheetViews>
  <sheetFormatPr defaultColWidth="9" defaultRowHeight="14.25"/>
  <cols>
    <col min="1" max="1" width="3.625" style="1" customWidth="1"/>
    <col min="2" max="2" width="45.5" style="2" customWidth="1"/>
    <col min="3" max="4" width="20.625" style="71" customWidth="1"/>
    <col min="5" max="5" width="20.625" style="70" customWidth="1"/>
    <col min="6" max="7" width="20.625" style="71" customWidth="1"/>
    <col min="8" max="12" width="20.625" style="1" customWidth="1"/>
    <col min="13" max="13" width="8" style="1" customWidth="1"/>
    <col min="14" max="16384" width="9" style="1"/>
  </cols>
  <sheetData>
    <row r="1" spans="1:15" ht="22.5" customHeight="1">
      <c r="A1" s="37" t="s">
        <v>232</v>
      </c>
      <c r="B1" s="24"/>
      <c r="F1" s="80"/>
      <c r="G1" s="80"/>
    </row>
    <row r="2" spans="1:15" ht="22.5" customHeight="1">
      <c r="A2" s="37"/>
      <c r="B2" s="24"/>
      <c r="F2" s="80"/>
      <c r="G2" s="80"/>
      <c r="K2" s="80"/>
      <c r="L2" s="80" t="s">
        <v>233</v>
      </c>
    </row>
    <row r="3" spans="1:15" ht="5.25" customHeight="1">
      <c r="B3" s="17"/>
    </row>
    <row r="4" spans="1:15" s="18" customFormat="1" ht="28.5" customHeight="1">
      <c r="B4" s="1501"/>
      <c r="C4" s="1499" t="s">
        <v>234</v>
      </c>
      <c r="D4" s="1499" t="s">
        <v>235</v>
      </c>
      <c r="E4" s="1499" t="s">
        <v>236</v>
      </c>
      <c r="F4" s="1499" t="s">
        <v>237</v>
      </c>
      <c r="G4" s="1499" t="s">
        <v>238</v>
      </c>
      <c r="H4" s="1499" t="s">
        <v>239</v>
      </c>
      <c r="I4" s="1499" t="s">
        <v>240</v>
      </c>
      <c r="J4" s="1504" t="s">
        <v>241</v>
      </c>
      <c r="K4" s="1493" t="s">
        <v>242</v>
      </c>
      <c r="L4" s="1495" t="s">
        <v>243</v>
      </c>
    </row>
    <row r="5" spans="1:15" s="18" customFormat="1" ht="28.5" customHeight="1">
      <c r="B5" s="1502"/>
      <c r="C5" s="1500"/>
      <c r="D5" s="1500"/>
      <c r="E5" s="1500"/>
      <c r="F5" s="1500"/>
      <c r="G5" s="1500"/>
      <c r="H5" s="1500"/>
      <c r="I5" s="1503"/>
      <c r="J5" s="1505"/>
      <c r="K5" s="1506"/>
      <c r="L5" s="1507"/>
    </row>
    <row r="6" spans="1:15" s="19" customFormat="1" ht="21.75" customHeight="1">
      <c r="B6" s="49" t="s">
        <v>244</v>
      </c>
      <c r="C6" s="264">
        <v>5861737</v>
      </c>
      <c r="D6" s="264">
        <v>4675903</v>
      </c>
      <c r="E6" s="264">
        <v>4972059</v>
      </c>
      <c r="F6" s="265">
        <v>5218153</v>
      </c>
      <c r="G6" s="265">
        <v>5771028</v>
      </c>
      <c r="H6" s="265">
        <v>5166182</v>
      </c>
      <c r="I6" s="265">
        <v>3844418</v>
      </c>
      <c r="J6" s="266">
        <v>4014639</v>
      </c>
      <c r="K6" s="253">
        <v>4494237</v>
      </c>
      <c r="L6" s="190">
        <v>3955907</v>
      </c>
    </row>
    <row r="7" spans="1:15" s="19" customFormat="1" ht="21.75" customHeight="1">
      <c r="B7" s="49" t="s">
        <v>245</v>
      </c>
      <c r="C7" s="265">
        <v>-5612714</v>
      </c>
      <c r="D7" s="265">
        <v>-4431656</v>
      </c>
      <c r="E7" s="265">
        <v>-4729892</v>
      </c>
      <c r="F7" s="265">
        <v>-4963686</v>
      </c>
      <c r="G7" s="265">
        <v>-5493296</v>
      </c>
      <c r="H7" s="265">
        <v>-4930564</v>
      </c>
      <c r="I7" s="265">
        <v>-3666215</v>
      </c>
      <c r="J7" s="266">
        <v>-3821914</v>
      </c>
      <c r="K7" s="253">
        <v>-4262671</v>
      </c>
      <c r="L7" s="190">
        <v>-3763842</v>
      </c>
    </row>
    <row r="8" spans="1:15" s="19" customFormat="1" ht="21.75" customHeight="1">
      <c r="B8" s="49" t="s">
        <v>246</v>
      </c>
      <c r="C8" s="264">
        <v>249022</v>
      </c>
      <c r="D8" s="264">
        <v>244247</v>
      </c>
      <c r="E8" s="264">
        <v>242166</v>
      </c>
      <c r="F8" s="265">
        <v>254466</v>
      </c>
      <c r="G8" s="265">
        <v>277732</v>
      </c>
      <c r="H8" s="265">
        <v>235618</v>
      </c>
      <c r="I8" s="265">
        <v>178203</v>
      </c>
      <c r="J8" s="266">
        <v>192725</v>
      </c>
      <c r="K8" s="253">
        <v>231566</v>
      </c>
      <c r="L8" s="190">
        <v>192064</v>
      </c>
    </row>
    <row r="9" spans="1:15" s="16" customFormat="1" ht="21.75" customHeight="1">
      <c r="B9" s="98" t="s">
        <v>247</v>
      </c>
      <c r="C9" s="267">
        <v>-189074</v>
      </c>
      <c r="D9" s="267">
        <v>-178725</v>
      </c>
      <c r="E9" s="267">
        <v>-165964</v>
      </c>
      <c r="F9" s="267">
        <v>-176533</v>
      </c>
      <c r="G9" s="267">
        <v>-185368</v>
      </c>
      <c r="H9" s="267">
        <v>-183611</v>
      </c>
      <c r="I9" s="267">
        <v>-162074</v>
      </c>
      <c r="J9" s="268">
        <v>-155205</v>
      </c>
      <c r="K9" s="254">
        <v>-167044</v>
      </c>
      <c r="L9" s="191">
        <v>-158759</v>
      </c>
    </row>
    <row r="10" spans="1:15" s="19" customFormat="1" ht="21.75" customHeight="1">
      <c r="B10" s="49" t="s">
        <v>248</v>
      </c>
      <c r="C10" s="264">
        <v>59948</v>
      </c>
      <c r="D10" s="264">
        <v>65521</v>
      </c>
      <c r="E10" s="264">
        <v>76202</v>
      </c>
      <c r="F10" s="265">
        <v>77932</v>
      </c>
      <c r="G10" s="265">
        <v>92363</v>
      </c>
      <c r="H10" s="265">
        <v>52006</v>
      </c>
      <c r="I10" s="265">
        <v>16128</v>
      </c>
      <c r="J10" s="266">
        <v>37519</v>
      </c>
      <c r="K10" s="253">
        <v>64522</v>
      </c>
      <c r="L10" s="190">
        <v>33305</v>
      </c>
    </row>
    <row r="11" spans="1:15" s="15" customFormat="1" ht="21.75" customHeight="1">
      <c r="B11" s="178" t="s">
        <v>249</v>
      </c>
      <c r="C11" s="147">
        <v>24572</v>
      </c>
      <c r="D11" s="147">
        <v>18431</v>
      </c>
      <c r="E11" s="147">
        <v>13213</v>
      </c>
      <c r="F11" s="73">
        <v>14995</v>
      </c>
      <c r="G11" s="73">
        <v>13715</v>
      </c>
      <c r="H11" s="87">
        <v>9597</v>
      </c>
      <c r="I11" s="87">
        <v>4632</v>
      </c>
      <c r="J11" s="269">
        <v>4308</v>
      </c>
      <c r="K11" s="244">
        <v>5994</v>
      </c>
      <c r="L11" s="167">
        <v>4924</v>
      </c>
      <c r="N11" s="140"/>
      <c r="O11" s="140"/>
    </row>
    <row r="12" spans="1:15" s="15" customFormat="1" ht="21.75" customHeight="1">
      <c r="B12" s="53" t="s">
        <v>250</v>
      </c>
      <c r="C12" s="114">
        <v>4543</v>
      </c>
      <c r="D12" s="114">
        <v>3653</v>
      </c>
      <c r="E12" s="114">
        <v>6816</v>
      </c>
      <c r="F12" s="74">
        <v>6052</v>
      </c>
      <c r="G12" s="74">
        <v>5004</v>
      </c>
      <c r="H12" s="74">
        <v>8349</v>
      </c>
      <c r="I12" s="74">
        <v>5040</v>
      </c>
      <c r="J12" s="270">
        <v>4081</v>
      </c>
      <c r="K12" s="243">
        <v>4978</v>
      </c>
      <c r="L12" s="164">
        <v>2587</v>
      </c>
    </row>
    <row r="13" spans="1:15" s="15" customFormat="1" ht="21.75" customHeight="1">
      <c r="B13" s="53" t="s">
        <v>251</v>
      </c>
      <c r="C13" s="133">
        <v>5929</v>
      </c>
      <c r="D13" s="133">
        <v>10741</v>
      </c>
      <c r="E13" s="133">
        <v>19149</v>
      </c>
      <c r="F13" s="76">
        <v>23752</v>
      </c>
      <c r="G13" s="76">
        <v>28911</v>
      </c>
      <c r="H13" s="76">
        <v>2455</v>
      </c>
      <c r="I13" s="76">
        <v>9179</v>
      </c>
      <c r="J13" s="271">
        <v>19297</v>
      </c>
      <c r="K13" s="199">
        <v>12566</v>
      </c>
      <c r="L13" s="97">
        <v>15588</v>
      </c>
    </row>
    <row r="14" spans="1:15" s="15" customFormat="1" ht="21.75" customHeight="1">
      <c r="B14" s="53" t="s">
        <v>252</v>
      </c>
      <c r="C14" s="133">
        <v>6231</v>
      </c>
      <c r="D14" s="133">
        <v>2382</v>
      </c>
      <c r="E14" s="133">
        <v>2042</v>
      </c>
      <c r="F14" s="76">
        <v>1872</v>
      </c>
      <c r="G14" s="76">
        <v>61</v>
      </c>
      <c r="H14" s="76" t="s">
        <v>253</v>
      </c>
      <c r="I14" s="76" t="s">
        <v>25</v>
      </c>
      <c r="J14" s="271" t="s">
        <v>25</v>
      </c>
      <c r="K14" s="199" t="s">
        <v>253</v>
      </c>
      <c r="L14" s="97" t="s">
        <v>253</v>
      </c>
    </row>
    <row r="15" spans="1:15" s="15" customFormat="1" ht="21.75" customHeight="1">
      <c r="B15" s="53" t="s">
        <v>254</v>
      </c>
      <c r="C15" s="133" t="s">
        <v>253</v>
      </c>
      <c r="D15" s="133" t="s">
        <v>253</v>
      </c>
      <c r="E15" s="133" t="s">
        <v>253</v>
      </c>
      <c r="F15" s="272" t="s">
        <v>253</v>
      </c>
      <c r="G15" s="272" t="s">
        <v>253</v>
      </c>
      <c r="H15" s="76" t="s">
        <v>253</v>
      </c>
      <c r="I15" s="133">
        <v>3802</v>
      </c>
      <c r="J15" s="273" t="s">
        <v>253</v>
      </c>
      <c r="K15" s="220" t="s">
        <v>253</v>
      </c>
      <c r="L15" s="97" t="s">
        <v>253</v>
      </c>
    </row>
    <row r="16" spans="1:15" s="15" customFormat="1" ht="21.75" customHeight="1">
      <c r="B16" s="179" t="s">
        <v>255</v>
      </c>
      <c r="C16" s="133" t="s">
        <v>253</v>
      </c>
      <c r="D16" s="133" t="s">
        <v>253</v>
      </c>
      <c r="E16" s="133" t="s">
        <v>253</v>
      </c>
      <c r="F16" s="133" t="s">
        <v>253</v>
      </c>
      <c r="G16" s="133" t="s">
        <v>253</v>
      </c>
      <c r="H16" s="133" t="s">
        <v>253</v>
      </c>
      <c r="I16" s="133" t="s">
        <v>253</v>
      </c>
      <c r="J16" s="133" t="s">
        <v>253</v>
      </c>
      <c r="K16" s="133" t="s">
        <v>253</v>
      </c>
      <c r="L16" s="165">
        <v>5408</v>
      </c>
    </row>
    <row r="17" spans="2:15" s="15" customFormat="1" ht="21.75" customHeight="1">
      <c r="B17" s="179" t="s">
        <v>256</v>
      </c>
      <c r="C17" s="274">
        <v>16992</v>
      </c>
      <c r="D17" s="274">
        <v>16439</v>
      </c>
      <c r="E17" s="274">
        <v>18496</v>
      </c>
      <c r="F17" s="272">
        <v>15357</v>
      </c>
      <c r="G17" s="272">
        <v>13402</v>
      </c>
      <c r="H17" s="272">
        <v>9574</v>
      </c>
      <c r="I17" s="272">
        <v>14591</v>
      </c>
      <c r="J17" s="273">
        <v>16285</v>
      </c>
      <c r="K17" s="220">
        <v>13603</v>
      </c>
      <c r="L17" s="165">
        <v>11443</v>
      </c>
      <c r="N17" s="275"/>
      <c r="O17" s="275"/>
    </row>
    <row r="18" spans="2:15" s="15" customFormat="1" ht="21.75" customHeight="1">
      <c r="B18" s="49" t="s">
        <v>257</v>
      </c>
      <c r="C18" s="264">
        <v>58269</v>
      </c>
      <c r="D18" s="264">
        <v>51648</v>
      </c>
      <c r="E18" s="264">
        <v>59718</v>
      </c>
      <c r="F18" s="265">
        <v>62030</v>
      </c>
      <c r="G18" s="265">
        <v>61095</v>
      </c>
      <c r="H18" s="265">
        <v>29977</v>
      </c>
      <c r="I18" s="265">
        <v>37245</v>
      </c>
      <c r="J18" s="266">
        <v>43973</v>
      </c>
      <c r="K18" s="253">
        <v>37142</v>
      </c>
      <c r="L18" s="190">
        <v>39952</v>
      </c>
    </row>
    <row r="19" spans="2:15" s="15" customFormat="1" ht="21.75" customHeight="1">
      <c r="B19" s="276" t="s">
        <v>258</v>
      </c>
      <c r="C19" s="73">
        <v>-53590</v>
      </c>
      <c r="D19" s="73">
        <v>-45833</v>
      </c>
      <c r="E19" s="73">
        <v>-38571</v>
      </c>
      <c r="F19" s="73">
        <v>-38332</v>
      </c>
      <c r="G19" s="73">
        <v>-33101</v>
      </c>
      <c r="H19" s="73">
        <v>-29145</v>
      </c>
      <c r="I19" s="73">
        <v>-25808</v>
      </c>
      <c r="J19" s="277">
        <v>-23917</v>
      </c>
      <c r="K19" s="278">
        <v>-24212</v>
      </c>
      <c r="L19" s="279">
        <v>-21021</v>
      </c>
    </row>
    <row r="20" spans="2:15" s="15" customFormat="1" ht="21.75" customHeight="1">
      <c r="B20" s="53" t="s">
        <v>259</v>
      </c>
      <c r="C20" s="76">
        <v>-2085</v>
      </c>
      <c r="D20" s="76">
        <v>-2920</v>
      </c>
      <c r="E20" s="76">
        <v>-1572</v>
      </c>
      <c r="F20" s="76">
        <v>-89</v>
      </c>
      <c r="G20" s="76">
        <v>-183</v>
      </c>
      <c r="H20" s="76">
        <v>-306</v>
      </c>
      <c r="I20" s="76">
        <v>-178</v>
      </c>
      <c r="J20" s="271">
        <v>-18</v>
      </c>
      <c r="K20" s="199">
        <v>-5</v>
      </c>
      <c r="L20" s="97">
        <v>-4</v>
      </c>
    </row>
    <row r="21" spans="2:15" s="15" customFormat="1" ht="21.75" customHeight="1">
      <c r="B21" s="53" t="s">
        <v>260</v>
      </c>
      <c r="C21" s="133" t="s">
        <v>253</v>
      </c>
      <c r="D21" s="133" t="s">
        <v>253</v>
      </c>
      <c r="E21" s="133" t="s">
        <v>253</v>
      </c>
      <c r="F21" s="76" t="s">
        <v>253</v>
      </c>
      <c r="G21" s="76">
        <v>-5664</v>
      </c>
      <c r="H21" s="280">
        <v>-5243</v>
      </c>
      <c r="I21" s="76" t="s">
        <v>253</v>
      </c>
      <c r="J21" s="271">
        <v>-2848</v>
      </c>
      <c r="K21" s="199">
        <v>-145</v>
      </c>
      <c r="L21" s="97" t="s">
        <v>253</v>
      </c>
    </row>
    <row r="22" spans="2:15" s="15" customFormat="1" ht="21.75" customHeight="1">
      <c r="B22" s="179" t="s">
        <v>261</v>
      </c>
      <c r="C22" s="133" t="s">
        <v>253</v>
      </c>
      <c r="D22" s="133" t="s">
        <v>253</v>
      </c>
      <c r="E22" s="133" t="s">
        <v>253</v>
      </c>
      <c r="F22" s="133" t="s">
        <v>253</v>
      </c>
      <c r="G22" s="133" t="s">
        <v>253</v>
      </c>
      <c r="H22" s="133" t="s">
        <v>253</v>
      </c>
      <c r="I22" s="133" t="s">
        <v>253</v>
      </c>
      <c r="J22" s="133" t="s">
        <v>253</v>
      </c>
      <c r="K22" s="199">
        <v>-3307</v>
      </c>
      <c r="L22" s="97">
        <v>-10568</v>
      </c>
    </row>
    <row r="23" spans="2:15" s="15" customFormat="1" ht="21.75" customHeight="1">
      <c r="B23" s="281" t="s">
        <v>256</v>
      </c>
      <c r="C23" s="282">
        <v>-14081</v>
      </c>
      <c r="D23" s="282">
        <v>-10328</v>
      </c>
      <c r="E23" s="282">
        <v>-17003</v>
      </c>
      <c r="F23" s="282">
        <v>-12005</v>
      </c>
      <c r="G23" s="282">
        <v>-13030</v>
      </c>
      <c r="H23" s="282">
        <v>-13651</v>
      </c>
      <c r="I23" s="282">
        <v>-13685</v>
      </c>
      <c r="J23" s="283">
        <v>-9392</v>
      </c>
      <c r="K23" s="255">
        <v>-11765</v>
      </c>
      <c r="L23" s="192">
        <v>-7185</v>
      </c>
    </row>
    <row r="24" spans="2:15" s="15" customFormat="1" ht="21.75" customHeight="1">
      <c r="B24" s="52" t="s">
        <v>262</v>
      </c>
      <c r="C24" s="284">
        <v>-69757</v>
      </c>
      <c r="D24" s="284">
        <v>-59082</v>
      </c>
      <c r="E24" s="284">
        <v>-57147</v>
      </c>
      <c r="F24" s="284">
        <v>-50427</v>
      </c>
      <c r="G24" s="284">
        <v>-51979</v>
      </c>
      <c r="H24" s="284">
        <v>-48347</v>
      </c>
      <c r="I24" s="284">
        <v>-39672</v>
      </c>
      <c r="J24" s="285">
        <v>-36176</v>
      </c>
      <c r="K24" s="256">
        <v>-39436</v>
      </c>
      <c r="L24" s="193">
        <v>-38779</v>
      </c>
    </row>
    <row r="25" spans="2:15" s="19" customFormat="1" ht="21.75" customHeight="1">
      <c r="B25" s="49" t="s">
        <v>263</v>
      </c>
      <c r="C25" s="265">
        <v>48461</v>
      </c>
      <c r="D25" s="265">
        <v>58088</v>
      </c>
      <c r="E25" s="265">
        <v>78773</v>
      </c>
      <c r="F25" s="265">
        <v>89535</v>
      </c>
      <c r="G25" s="265">
        <v>101480</v>
      </c>
      <c r="H25" s="265">
        <v>33636</v>
      </c>
      <c r="I25" s="265">
        <v>13702</v>
      </c>
      <c r="J25" s="266">
        <v>45316</v>
      </c>
      <c r="K25" s="253">
        <v>62228</v>
      </c>
      <c r="L25" s="190">
        <v>34478</v>
      </c>
    </row>
    <row r="26" spans="2:15" s="19" customFormat="1" ht="21.75" customHeight="1">
      <c r="B26" s="286" t="s">
        <v>264</v>
      </c>
      <c r="C26" s="287">
        <v>-90563</v>
      </c>
      <c r="D26" s="287">
        <v>-438167</v>
      </c>
      <c r="E26" s="287">
        <v>-9358</v>
      </c>
      <c r="F26" s="287">
        <v>-1449</v>
      </c>
      <c r="G26" s="287">
        <v>-13135</v>
      </c>
      <c r="H26" s="287">
        <v>3434</v>
      </c>
      <c r="I26" s="287">
        <v>5192</v>
      </c>
      <c r="J26" s="288">
        <v>-6004</v>
      </c>
      <c r="K26" s="289">
        <v>-775</v>
      </c>
      <c r="L26" s="290">
        <v>-2759</v>
      </c>
    </row>
    <row r="27" spans="2:15" s="19" customFormat="1" ht="42.75" customHeight="1">
      <c r="B27" s="291" t="s">
        <v>265</v>
      </c>
      <c r="C27" s="265">
        <v>-42101</v>
      </c>
      <c r="D27" s="265">
        <v>-380079</v>
      </c>
      <c r="E27" s="265">
        <v>69414</v>
      </c>
      <c r="F27" s="265">
        <v>88085</v>
      </c>
      <c r="G27" s="265">
        <v>88344</v>
      </c>
      <c r="H27" s="265">
        <v>37070</v>
      </c>
      <c r="I27" s="265">
        <v>18894</v>
      </c>
      <c r="J27" s="266">
        <v>39312</v>
      </c>
      <c r="K27" s="253">
        <v>61454</v>
      </c>
      <c r="L27" s="190">
        <v>31719</v>
      </c>
    </row>
    <row r="28" spans="2:15" s="19" customFormat="1" ht="21.75" customHeight="1">
      <c r="B28" s="292" t="s">
        <v>266</v>
      </c>
      <c r="C28" s="293">
        <v>-12282</v>
      </c>
      <c r="D28" s="293">
        <v>-11331</v>
      </c>
      <c r="E28" s="293">
        <v>-16484</v>
      </c>
      <c r="F28" s="293">
        <v>-18841</v>
      </c>
      <c r="G28" s="293">
        <v>-20118</v>
      </c>
      <c r="H28" s="293">
        <v>-19229</v>
      </c>
      <c r="I28" s="293">
        <v>-8562</v>
      </c>
      <c r="J28" s="275">
        <v>-11400</v>
      </c>
      <c r="K28" s="294">
        <v>-18482</v>
      </c>
      <c r="L28" s="295">
        <v>-11441</v>
      </c>
    </row>
    <row r="29" spans="2:15" s="15" customFormat="1" ht="21.75" customHeight="1">
      <c r="B29" s="50" t="s">
        <v>267</v>
      </c>
      <c r="C29" s="293">
        <v>23058</v>
      </c>
      <c r="D29" s="293">
        <v>-18287</v>
      </c>
      <c r="E29" s="293">
        <v>-5840</v>
      </c>
      <c r="F29" s="293">
        <v>-4971</v>
      </c>
      <c r="G29" s="293">
        <v>-2062</v>
      </c>
      <c r="H29" s="293">
        <v>2490</v>
      </c>
      <c r="I29" s="293">
        <v>294</v>
      </c>
      <c r="J29" s="275">
        <v>-9103</v>
      </c>
      <c r="K29" s="294">
        <v>-43821</v>
      </c>
      <c r="L29" s="295">
        <v>-2012</v>
      </c>
    </row>
    <row r="30" spans="2:15" s="15" customFormat="1" ht="21.75" customHeight="1">
      <c r="B30" s="296" t="s">
        <v>268</v>
      </c>
      <c r="C30" s="297" t="s">
        <v>269</v>
      </c>
      <c r="D30" s="297" t="s">
        <v>269</v>
      </c>
      <c r="E30" s="297" t="s">
        <v>269</v>
      </c>
      <c r="F30" s="287" t="s">
        <v>253</v>
      </c>
      <c r="G30" s="287" t="s">
        <v>253</v>
      </c>
      <c r="H30" s="287" t="s">
        <v>253</v>
      </c>
      <c r="I30" s="287" t="s">
        <v>253</v>
      </c>
      <c r="J30" s="298">
        <v>18808</v>
      </c>
      <c r="K30" s="289">
        <v>-850</v>
      </c>
      <c r="L30" s="299">
        <v>18265</v>
      </c>
    </row>
    <row r="31" spans="2:15" s="15" customFormat="1" ht="21.75" customHeight="1">
      <c r="B31" s="50" t="s">
        <v>270</v>
      </c>
      <c r="C31" s="293">
        <v>-2282</v>
      </c>
      <c r="D31" s="293">
        <v>-2778</v>
      </c>
      <c r="E31" s="293">
        <v>-3383</v>
      </c>
      <c r="F31" s="293">
        <v>-5506</v>
      </c>
      <c r="G31" s="293">
        <v>-3469</v>
      </c>
      <c r="H31" s="293">
        <v>-1330</v>
      </c>
      <c r="I31" s="293">
        <v>-1832</v>
      </c>
      <c r="J31" s="275">
        <v>-2826</v>
      </c>
      <c r="K31" s="294">
        <v>-2799</v>
      </c>
      <c r="L31" s="295">
        <v>-4002</v>
      </c>
    </row>
    <row r="32" spans="2:15" s="20" customFormat="1" ht="21.75" customHeight="1" thickBot="1">
      <c r="B32" s="300" t="s">
        <v>271</v>
      </c>
      <c r="C32" s="301">
        <v>-33609</v>
      </c>
      <c r="D32" s="301">
        <v>-412475</v>
      </c>
      <c r="E32" s="301">
        <v>43706</v>
      </c>
      <c r="F32" s="301">
        <v>58766</v>
      </c>
      <c r="G32" s="301">
        <v>62693</v>
      </c>
      <c r="H32" s="301">
        <v>19001</v>
      </c>
      <c r="I32" s="301">
        <v>8794</v>
      </c>
      <c r="J32" s="302">
        <v>15981</v>
      </c>
      <c r="K32" s="303">
        <v>-3649</v>
      </c>
      <c r="L32" s="304">
        <v>14263</v>
      </c>
    </row>
    <row r="33" spans="1:16" s="16" customFormat="1" ht="11.25" customHeight="1" thickTop="1">
      <c r="B33" s="99"/>
      <c r="C33" s="305"/>
      <c r="D33" s="305"/>
      <c r="E33" s="305"/>
      <c r="F33" s="305"/>
      <c r="G33" s="305"/>
      <c r="H33" s="305"/>
      <c r="I33" s="305"/>
      <c r="J33" s="306"/>
      <c r="K33" s="257"/>
      <c r="L33" s="194"/>
    </row>
    <row r="34" spans="1:16" s="16" customFormat="1" ht="18">
      <c r="B34" s="99"/>
      <c r="C34" s="305"/>
      <c r="D34" s="305"/>
      <c r="E34" s="305"/>
      <c r="F34" s="305"/>
      <c r="G34" s="305"/>
      <c r="H34" s="305"/>
      <c r="I34" s="307"/>
      <c r="J34" s="140"/>
      <c r="K34" s="258"/>
      <c r="L34" s="195" t="s">
        <v>515</v>
      </c>
    </row>
    <row r="35" spans="1:16" s="20" customFormat="1" ht="21.75" customHeight="1">
      <c r="B35" s="51" t="s">
        <v>581</v>
      </c>
      <c r="C35" s="308">
        <v>41.9</v>
      </c>
      <c r="D35" s="308">
        <v>51.4</v>
      </c>
      <c r="E35" s="308">
        <v>78.5</v>
      </c>
      <c r="F35" s="308">
        <v>89.8</v>
      </c>
      <c r="G35" s="308">
        <v>110.7</v>
      </c>
      <c r="H35" s="308">
        <v>48.3</v>
      </c>
      <c r="I35" s="308">
        <v>14.4</v>
      </c>
      <c r="J35" s="309">
        <v>41.9</v>
      </c>
      <c r="K35" s="259">
        <v>65</v>
      </c>
      <c r="L35" s="196">
        <v>35.4</v>
      </c>
    </row>
    <row r="36" spans="1:16" ht="15" customHeight="1">
      <c r="B36" s="1508" t="s">
        <v>580</v>
      </c>
      <c r="C36" s="1509"/>
      <c r="D36" s="1509"/>
      <c r="E36" s="1509"/>
      <c r="F36" s="1509"/>
      <c r="G36" s="1509"/>
      <c r="H36" s="1509"/>
      <c r="I36" s="1509"/>
      <c r="J36" s="1509"/>
      <c r="K36" s="1509"/>
      <c r="L36" s="1509"/>
      <c r="M36" s="1509"/>
      <c r="N36" s="1509"/>
      <c r="O36" s="1509"/>
      <c r="P36" s="1509"/>
    </row>
    <row r="37" spans="1:16" ht="14.25" customHeight="1">
      <c r="B37" s="1509"/>
      <c r="C37" s="1509"/>
      <c r="D37" s="1509"/>
      <c r="E37" s="1509"/>
      <c r="F37" s="1509"/>
      <c r="G37" s="1509"/>
      <c r="H37" s="1509"/>
      <c r="I37" s="1509"/>
      <c r="J37" s="1509"/>
      <c r="K37" s="1509"/>
      <c r="L37" s="1509"/>
      <c r="M37" s="1509"/>
      <c r="N37" s="1509"/>
      <c r="O37" s="1509"/>
      <c r="P37" s="1509"/>
    </row>
    <row r="38" spans="1:16" s="15" customFormat="1" ht="21" customHeight="1">
      <c r="B38" s="706" t="s">
        <v>595</v>
      </c>
      <c r="C38" s="306"/>
      <c r="D38" s="306"/>
      <c r="E38" s="306"/>
      <c r="F38" s="306"/>
      <c r="G38" s="306"/>
    </row>
    <row r="39" spans="1:16">
      <c r="B39" s="21"/>
      <c r="C39" s="310"/>
      <c r="D39" s="310"/>
      <c r="F39" s="310"/>
      <c r="G39" s="310"/>
    </row>
    <row r="40" spans="1:16">
      <c r="B40" s="21"/>
      <c r="C40" s="310"/>
      <c r="D40" s="310"/>
      <c r="F40" s="310"/>
      <c r="G40" s="310"/>
    </row>
    <row r="41" spans="1:16" ht="18">
      <c r="A41" s="37" t="s">
        <v>272</v>
      </c>
      <c r="B41" s="21"/>
      <c r="C41" s="310"/>
      <c r="D41" s="310"/>
      <c r="F41" s="310"/>
      <c r="G41" s="310"/>
    </row>
    <row r="42" spans="1:16" ht="22.5" customHeight="1">
      <c r="B42" s="24"/>
      <c r="C42" s="2"/>
      <c r="D42" s="80"/>
      <c r="E42" s="80"/>
      <c r="F42" s="80" t="s">
        <v>233</v>
      </c>
      <c r="G42" s="1"/>
    </row>
    <row r="43" spans="1:16" ht="5.25" customHeight="1">
      <c r="B43" s="17"/>
      <c r="C43" s="2"/>
      <c r="D43" s="2"/>
      <c r="E43" s="1"/>
      <c r="F43" s="1"/>
      <c r="G43" s="2"/>
    </row>
    <row r="44" spans="1:16" s="18" customFormat="1" ht="20.25" customHeight="1">
      <c r="B44" s="1501"/>
      <c r="C44" s="1499" t="s">
        <v>240</v>
      </c>
      <c r="D44" s="1504" t="s">
        <v>241</v>
      </c>
      <c r="E44" s="1493" t="s">
        <v>242</v>
      </c>
      <c r="F44" s="1495" t="s">
        <v>243</v>
      </c>
    </row>
    <row r="45" spans="1:16" s="18" customFormat="1" ht="20.25" customHeight="1">
      <c r="B45" s="1502"/>
      <c r="C45" s="1503"/>
      <c r="D45" s="1505"/>
      <c r="E45" s="1506"/>
      <c r="F45" s="1507"/>
    </row>
    <row r="46" spans="1:16" s="19" customFormat="1" ht="21.75" customHeight="1">
      <c r="B46" s="49" t="s">
        <v>268</v>
      </c>
      <c r="C46" s="311">
        <v>10626</v>
      </c>
      <c r="D46" s="266">
        <v>18808</v>
      </c>
      <c r="E46" s="253">
        <v>-850</v>
      </c>
      <c r="F46" s="190">
        <v>18265</v>
      </c>
    </row>
    <row r="47" spans="1:16" s="15" customFormat="1" ht="21.75" customHeight="1">
      <c r="B47" s="52" t="s">
        <v>273</v>
      </c>
      <c r="C47" s="312">
        <v>29563</v>
      </c>
      <c r="D47" s="285">
        <v>-35462</v>
      </c>
      <c r="E47" s="256">
        <v>-16772</v>
      </c>
      <c r="F47" s="193">
        <v>38585</v>
      </c>
    </row>
    <row r="48" spans="1:16" s="15" customFormat="1" ht="30.75">
      <c r="B48" s="180" t="s">
        <v>274</v>
      </c>
      <c r="C48" s="147">
        <v>3786</v>
      </c>
      <c r="D48" s="269">
        <v>-1557</v>
      </c>
      <c r="E48" s="244">
        <v>-2802</v>
      </c>
      <c r="F48" s="167">
        <v>5216</v>
      </c>
    </row>
    <row r="49" spans="1:12" s="15" customFormat="1" ht="21.75" customHeight="1">
      <c r="B49" s="181" t="s">
        <v>275</v>
      </c>
      <c r="C49" s="133">
        <v>641</v>
      </c>
      <c r="D49" s="270">
        <v>1165</v>
      </c>
      <c r="E49" s="243">
        <v>-1899</v>
      </c>
      <c r="F49" s="164">
        <v>1277</v>
      </c>
    </row>
    <row r="50" spans="1:12" s="15" customFormat="1" ht="21.75" customHeight="1">
      <c r="B50" s="181" t="s">
        <v>276</v>
      </c>
      <c r="C50" s="133" t="s">
        <v>253</v>
      </c>
      <c r="D50" s="270" t="s">
        <v>253</v>
      </c>
      <c r="E50" s="74">
        <v>77</v>
      </c>
      <c r="F50" s="313" t="s">
        <v>253</v>
      </c>
    </row>
    <row r="51" spans="1:12" s="15" customFormat="1" ht="16.5">
      <c r="B51" s="181" t="s">
        <v>277</v>
      </c>
      <c r="C51" s="133">
        <v>14217</v>
      </c>
      <c r="D51" s="271">
        <v>-26545</v>
      </c>
      <c r="E51" s="199">
        <v>-1302</v>
      </c>
      <c r="F51" s="97">
        <v>20417</v>
      </c>
    </row>
    <row r="52" spans="1:12" s="15" customFormat="1" ht="30">
      <c r="B52" s="646" t="s">
        <v>560</v>
      </c>
      <c r="C52" s="133">
        <v>63</v>
      </c>
      <c r="D52" s="271">
        <v>129</v>
      </c>
      <c r="E52" s="199">
        <v>-184</v>
      </c>
      <c r="F52" s="97">
        <v>-201</v>
      </c>
    </row>
    <row r="53" spans="1:12" s="15" customFormat="1" ht="30.75">
      <c r="B53" s="180" t="s">
        <v>279</v>
      </c>
      <c r="C53" s="133">
        <v>10854</v>
      </c>
      <c r="D53" s="314">
        <v>-8654</v>
      </c>
      <c r="E53" s="315">
        <v>-10660</v>
      </c>
      <c r="F53" s="316">
        <v>11875</v>
      </c>
    </row>
    <row r="54" spans="1:12" s="15" customFormat="1" ht="21.75" customHeight="1">
      <c r="B54" s="182" t="s">
        <v>280</v>
      </c>
      <c r="C54" s="312">
        <v>40189</v>
      </c>
      <c r="D54" s="197">
        <v>-16653</v>
      </c>
      <c r="E54" s="197">
        <v>-17622</v>
      </c>
      <c r="F54" s="148">
        <v>56851</v>
      </c>
    </row>
    <row r="55" spans="1:12" s="15" customFormat="1" ht="16.5">
      <c r="B55" s="276" t="s">
        <v>281</v>
      </c>
      <c r="C55" s="147"/>
      <c r="D55" s="277"/>
      <c r="E55" s="278"/>
      <c r="F55" s="279"/>
    </row>
    <row r="56" spans="1:12" s="15" customFormat="1" ht="30.75">
      <c r="B56" s="180" t="s">
        <v>282</v>
      </c>
      <c r="C56" s="133">
        <v>37869</v>
      </c>
      <c r="D56" s="271">
        <v>-18317</v>
      </c>
      <c r="E56" s="199">
        <v>-20212</v>
      </c>
      <c r="F56" s="97">
        <v>49939</v>
      </c>
    </row>
    <row r="57" spans="1:12" s="15" customFormat="1" ht="31.5" thickBot="1">
      <c r="B57" s="183" t="s">
        <v>283</v>
      </c>
      <c r="C57" s="317">
        <v>2319</v>
      </c>
      <c r="D57" s="318">
        <v>1663</v>
      </c>
      <c r="E57" s="260">
        <v>2589</v>
      </c>
      <c r="F57" s="198">
        <v>6911</v>
      </c>
    </row>
    <row r="58" spans="1:12" s="15" customFormat="1" ht="21.75" customHeight="1" thickTop="1">
      <c r="B58" s="319"/>
      <c r="C58" s="149"/>
      <c r="D58" s="149"/>
    </row>
    <row r="59" spans="1:12" s="15" customFormat="1" ht="21.75" customHeight="1">
      <c r="B59" s="319"/>
      <c r="C59" s="149"/>
      <c r="D59" s="149"/>
    </row>
    <row r="60" spans="1:12" s="15" customFormat="1" ht="21.75" customHeight="1">
      <c r="B60" s="319"/>
      <c r="C60" s="149"/>
      <c r="D60" s="149"/>
    </row>
    <row r="61" spans="1:12" ht="18">
      <c r="A61" s="37" t="s">
        <v>284</v>
      </c>
      <c r="B61" s="21"/>
      <c r="C61" s="310"/>
      <c r="D61" s="310"/>
      <c r="F61" s="310"/>
      <c r="G61" s="310"/>
    </row>
    <row r="62" spans="1:12" s="324" customFormat="1" ht="22.5" customHeight="1">
      <c r="A62" s="37"/>
      <c r="B62" s="24"/>
      <c r="C62" s="320"/>
      <c r="D62" s="321"/>
      <c r="E62" s="322"/>
      <c r="F62" s="80"/>
      <c r="G62" s="80"/>
      <c r="H62" s="323"/>
      <c r="I62" s="1"/>
      <c r="K62" s="80"/>
      <c r="L62" s="80" t="s">
        <v>233</v>
      </c>
    </row>
    <row r="63" spans="1:12" s="18" customFormat="1" ht="28.5" customHeight="1">
      <c r="B63" s="1497"/>
      <c r="C63" s="1499" t="s">
        <v>234</v>
      </c>
      <c r="D63" s="1499" t="s">
        <v>235</v>
      </c>
      <c r="E63" s="1499" t="s">
        <v>236</v>
      </c>
      <c r="F63" s="1499" t="s">
        <v>237</v>
      </c>
      <c r="G63" s="1499" t="s">
        <v>238</v>
      </c>
      <c r="H63" s="1499" t="s">
        <v>239</v>
      </c>
      <c r="I63" s="1499" t="s">
        <v>240</v>
      </c>
      <c r="J63" s="1493" t="s">
        <v>241</v>
      </c>
      <c r="K63" s="1493" t="s">
        <v>242</v>
      </c>
      <c r="L63" s="1495" t="s">
        <v>243</v>
      </c>
    </row>
    <row r="64" spans="1:12" s="18" customFormat="1" ht="28.5" customHeight="1">
      <c r="B64" s="1498"/>
      <c r="C64" s="1500"/>
      <c r="D64" s="1500"/>
      <c r="E64" s="1500"/>
      <c r="F64" s="1500"/>
      <c r="G64" s="1500"/>
      <c r="H64" s="1500"/>
      <c r="I64" s="1500"/>
      <c r="J64" s="1494"/>
      <c r="K64" s="1494"/>
      <c r="L64" s="1496"/>
    </row>
    <row r="65" spans="2:12" s="19" customFormat="1" ht="21.75" customHeight="1">
      <c r="B65" s="52" t="s">
        <v>285</v>
      </c>
      <c r="C65" s="325">
        <v>22173</v>
      </c>
      <c r="D65" s="325">
        <v>15301</v>
      </c>
      <c r="E65" s="325">
        <v>20025</v>
      </c>
      <c r="F65" s="284">
        <v>30562</v>
      </c>
      <c r="G65" s="284">
        <v>15827</v>
      </c>
      <c r="H65" s="284">
        <v>41125</v>
      </c>
      <c r="I65" s="326">
        <v>41185</v>
      </c>
      <c r="J65" s="285">
        <v>19078</v>
      </c>
      <c r="K65" s="256">
        <v>14239</v>
      </c>
      <c r="L65" s="193">
        <v>13739</v>
      </c>
    </row>
    <row r="66" spans="2:12" s="19" customFormat="1" ht="21.75" customHeight="1">
      <c r="B66" s="276" t="s">
        <v>286</v>
      </c>
      <c r="C66" s="147">
        <v>681</v>
      </c>
      <c r="D66" s="147">
        <v>2617</v>
      </c>
      <c r="E66" s="147">
        <v>3962</v>
      </c>
      <c r="F66" s="73">
        <v>11596</v>
      </c>
      <c r="G66" s="73">
        <v>1187</v>
      </c>
      <c r="H66" s="73">
        <v>6806</v>
      </c>
      <c r="I66" s="73">
        <v>1439</v>
      </c>
      <c r="J66" s="277">
        <v>4870</v>
      </c>
      <c r="K66" s="278">
        <v>3217</v>
      </c>
      <c r="L66" s="279">
        <v>3402</v>
      </c>
    </row>
    <row r="67" spans="2:12" s="19" customFormat="1" ht="21.75" customHeight="1">
      <c r="B67" s="53" t="s">
        <v>287</v>
      </c>
      <c r="C67" s="133" t="s">
        <v>253</v>
      </c>
      <c r="D67" s="133" t="s">
        <v>253</v>
      </c>
      <c r="E67" s="133" t="s">
        <v>253</v>
      </c>
      <c r="F67" s="133" t="s">
        <v>253</v>
      </c>
      <c r="G67" s="133" t="s">
        <v>253</v>
      </c>
      <c r="H67" s="133" t="s">
        <v>253</v>
      </c>
      <c r="I67" s="133" t="s">
        <v>253</v>
      </c>
      <c r="J67" s="327">
        <v>449</v>
      </c>
      <c r="K67" s="219" t="s">
        <v>253</v>
      </c>
      <c r="L67" s="165" t="s">
        <v>253</v>
      </c>
    </row>
    <row r="68" spans="2:12" s="19" customFormat="1" ht="16.5">
      <c r="B68" s="53" t="s">
        <v>252</v>
      </c>
      <c r="C68" s="133">
        <v>21492</v>
      </c>
      <c r="D68" s="133">
        <v>8772</v>
      </c>
      <c r="E68" s="133">
        <v>9522</v>
      </c>
      <c r="F68" s="76">
        <v>12952</v>
      </c>
      <c r="G68" s="76">
        <v>9605</v>
      </c>
      <c r="H68" s="76">
        <v>30764</v>
      </c>
      <c r="I68" s="76">
        <v>33214</v>
      </c>
      <c r="J68" s="271">
        <v>1575</v>
      </c>
      <c r="K68" s="199">
        <v>9039</v>
      </c>
      <c r="L68" s="97">
        <v>6802</v>
      </c>
    </row>
    <row r="69" spans="2:12" s="19" customFormat="1" ht="30.75">
      <c r="B69" s="53" t="s">
        <v>288</v>
      </c>
      <c r="C69" s="133" t="s">
        <v>253</v>
      </c>
      <c r="D69" s="133" t="s">
        <v>253</v>
      </c>
      <c r="E69" s="133">
        <v>12</v>
      </c>
      <c r="F69" s="76">
        <v>188</v>
      </c>
      <c r="G69" s="76">
        <v>166</v>
      </c>
      <c r="H69" s="76">
        <v>0</v>
      </c>
      <c r="I69" s="76">
        <v>430</v>
      </c>
      <c r="J69" s="271">
        <v>6</v>
      </c>
      <c r="K69" s="199">
        <v>556</v>
      </c>
      <c r="L69" s="97">
        <v>3497</v>
      </c>
    </row>
    <row r="70" spans="2:12" s="19" customFormat="1" ht="21.75" customHeight="1">
      <c r="B70" s="53" t="s">
        <v>289</v>
      </c>
      <c r="C70" s="133" t="s">
        <v>253</v>
      </c>
      <c r="D70" s="133">
        <v>1043</v>
      </c>
      <c r="E70" s="133" t="s">
        <v>253</v>
      </c>
      <c r="F70" s="76">
        <v>227</v>
      </c>
      <c r="G70" s="76">
        <v>121</v>
      </c>
      <c r="H70" s="76">
        <v>28</v>
      </c>
      <c r="I70" s="76">
        <v>92</v>
      </c>
      <c r="J70" s="271">
        <v>135</v>
      </c>
      <c r="K70" s="199">
        <v>24</v>
      </c>
      <c r="L70" s="97">
        <v>5</v>
      </c>
    </row>
    <row r="71" spans="2:12" s="19" customFormat="1" ht="21.75" customHeight="1">
      <c r="B71" s="53" t="s">
        <v>290</v>
      </c>
      <c r="C71" s="133" t="s">
        <v>253</v>
      </c>
      <c r="D71" s="133" t="s">
        <v>253</v>
      </c>
      <c r="E71" s="133" t="s">
        <v>253</v>
      </c>
      <c r="F71" s="133" t="s">
        <v>253</v>
      </c>
      <c r="G71" s="133" t="s">
        <v>253</v>
      </c>
      <c r="H71" s="133" t="s">
        <v>253</v>
      </c>
      <c r="I71" s="133" t="s">
        <v>253</v>
      </c>
      <c r="J71" s="273">
        <v>404</v>
      </c>
      <c r="K71" s="220">
        <v>1207</v>
      </c>
      <c r="L71" s="165">
        <v>31</v>
      </c>
    </row>
    <row r="72" spans="2:12" s="19" customFormat="1" ht="16.5">
      <c r="B72" s="53" t="s">
        <v>291</v>
      </c>
      <c r="C72" s="133" t="s">
        <v>253</v>
      </c>
      <c r="D72" s="133" t="s">
        <v>253</v>
      </c>
      <c r="E72" s="133" t="s">
        <v>253</v>
      </c>
      <c r="F72" s="133" t="s">
        <v>253</v>
      </c>
      <c r="G72" s="133" t="s">
        <v>253</v>
      </c>
      <c r="H72" s="133" t="s">
        <v>253</v>
      </c>
      <c r="I72" s="133" t="s">
        <v>253</v>
      </c>
      <c r="J72" s="273">
        <v>10307</v>
      </c>
      <c r="K72" s="220">
        <v>194</v>
      </c>
      <c r="L72" s="165" t="s">
        <v>253</v>
      </c>
    </row>
    <row r="73" spans="2:12" s="19" customFormat="1" ht="30.75">
      <c r="B73" s="53" t="s">
        <v>292</v>
      </c>
      <c r="C73" s="133" t="s">
        <v>253</v>
      </c>
      <c r="D73" s="133" t="s">
        <v>253</v>
      </c>
      <c r="E73" s="133">
        <v>5797</v>
      </c>
      <c r="F73" s="76">
        <v>5259</v>
      </c>
      <c r="G73" s="76">
        <v>4540</v>
      </c>
      <c r="H73" s="76">
        <v>2245</v>
      </c>
      <c r="I73" s="76">
        <v>3248</v>
      </c>
      <c r="J73" s="271">
        <v>1272</v>
      </c>
      <c r="K73" s="199" t="s">
        <v>253</v>
      </c>
      <c r="L73" s="165" t="s">
        <v>253</v>
      </c>
    </row>
    <row r="74" spans="2:12" s="19" customFormat="1" ht="30.75">
      <c r="B74" s="53" t="s">
        <v>293</v>
      </c>
      <c r="C74" s="133" t="s">
        <v>253</v>
      </c>
      <c r="D74" s="133" t="s">
        <v>253</v>
      </c>
      <c r="E74" s="133">
        <v>617</v>
      </c>
      <c r="F74" s="76">
        <v>30</v>
      </c>
      <c r="G74" s="76">
        <v>29</v>
      </c>
      <c r="H74" s="76" t="s">
        <v>253</v>
      </c>
      <c r="I74" s="76" t="s">
        <v>25</v>
      </c>
      <c r="J74" s="271" t="s">
        <v>25</v>
      </c>
      <c r="K74" s="199" t="s">
        <v>253</v>
      </c>
      <c r="L74" s="165" t="s">
        <v>253</v>
      </c>
    </row>
    <row r="75" spans="2:12" s="19" customFormat="1" ht="16.5">
      <c r="B75" s="53" t="s">
        <v>294</v>
      </c>
      <c r="C75" s="133" t="s">
        <v>253</v>
      </c>
      <c r="D75" s="133" t="s">
        <v>253</v>
      </c>
      <c r="E75" s="133">
        <v>112</v>
      </c>
      <c r="F75" s="76">
        <v>308</v>
      </c>
      <c r="G75" s="76">
        <v>177</v>
      </c>
      <c r="H75" s="76">
        <v>110</v>
      </c>
      <c r="I75" s="76">
        <v>6</v>
      </c>
      <c r="J75" s="271">
        <v>56</v>
      </c>
      <c r="K75" s="199" t="s">
        <v>253</v>
      </c>
      <c r="L75" s="165" t="s">
        <v>253</v>
      </c>
    </row>
    <row r="76" spans="2:12" s="19" customFormat="1" ht="30.75">
      <c r="B76" s="53" t="s">
        <v>295</v>
      </c>
      <c r="C76" s="133" t="s">
        <v>253</v>
      </c>
      <c r="D76" s="133" t="s">
        <v>253</v>
      </c>
      <c r="E76" s="133" t="s">
        <v>253</v>
      </c>
      <c r="F76" s="76" t="s">
        <v>253</v>
      </c>
      <c r="G76" s="76" t="s">
        <v>253</v>
      </c>
      <c r="H76" s="76">
        <v>1169</v>
      </c>
      <c r="I76" s="76" t="s">
        <v>25</v>
      </c>
      <c r="J76" s="271" t="s">
        <v>25</v>
      </c>
      <c r="K76" s="199" t="s">
        <v>253</v>
      </c>
      <c r="L76" s="165" t="s">
        <v>253</v>
      </c>
    </row>
    <row r="77" spans="2:12" s="19" customFormat="1" ht="21.75" customHeight="1">
      <c r="B77" s="53" t="s">
        <v>296</v>
      </c>
      <c r="C77" s="133" t="s">
        <v>253</v>
      </c>
      <c r="D77" s="133" t="s">
        <v>253</v>
      </c>
      <c r="E77" s="133" t="s">
        <v>253</v>
      </c>
      <c r="F77" s="133" t="s">
        <v>253</v>
      </c>
      <c r="G77" s="133" t="s">
        <v>253</v>
      </c>
      <c r="H77" s="133" t="s">
        <v>253</v>
      </c>
      <c r="I77" s="133">
        <v>2753</v>
      </c>
      <c r="J77" s="271" t="s">
        <v>25</v>
      </c>
      <c r="K77" s="199" t="s">
        <v>253</v>
      </c>
      <c r="L77" s="165" t="s">
        <v>253</v>
      </c>
    </row>
    <row r="78" spans="2:12" s="19" customFormat="1" ht="16.5">
      <c r="B78" s="53" t="s">
        <v>297</v>
      </c>
      <c r="C78" s="133" t="s">
        <v>253</v>
      </c>
      <c r="D78" s="133">
        <v>2868</v>
      </c>
      <c r="E78" s="133" t="s">
        <v>253</v>
      </c>
      <c r="F78" s="133" t="s">
        <v>253</v>
      </c>
      <c r="G78" s="133" t="s">
        <v>253</v>
      </c>
      <c r="H78" s="133" t="s">
        <v>253</v>
      </c>
      <c r="I78" s="133" t="s">
        <v>253</v>
      </c>
      <c r="J78" s="133" t="s">
        <v>253</v>
      </c>
      <c r="K78" s="199" t="s">
        <v>253</v>
      </c>
      <c r="L78" s="165" t="s">
        <v>253</v>
      </c>
    </row>
    <row r="79" spans="2:12" s="19" customFormat="1" ht="30" customHeight="1">
      <c r="B79" s="52" t="s">
        <v>298</v>
      </c>
      <c r="C79" s="284">
        <v>-112737</v>
      </c>
      <c r="D79" s="284">
        <v>-453468</v>
      </c>
      <c r="E79" s="284">
        <v>-29384</v>
      </c>
      <c r="F79" s="284">
        <v>-32012</v>
      </c>
      <c r="G79" s="284">
        <v>-28962</v>
      </c>
      <c r="H79" s="284">
        <v>-37691</v>
      </c>
      <c r="I79" s="284">
        <v>-35993</v>
      </c>
      <c r="J79" s="285">
        <v>-25082</v>
      </c>
      <c r="K79" s="256">
        <v>-15014</v>
      </c>
      <c r="L79" s="193">
        <v>-16498</v>
      </c>
    </row>
    <row r="80" spans="2:12" s="19" customFormat="1" ht="30.75">
      <c r="B80" s="276" t="s">
        <v>299</v>
      </c>
      <c r="C80" s="73">
        <v>-4999</v>
      </c>
      <c r="D80" s="73">
        <v>-98113</v>
      </c>
      <c r="E80" s="73">
        <v>-1723</v>
      </c>
      <c r="F80" s="73">
        <v>-2144</v>
      </c>
      <c r="G80" s="73">
        <v>-1473</v>
      </c>
      <c r="H80" s="73">
        <v>-542</v>
      </c>
      <c r="I80" s="73">
        <v>-448</v>
      </c>
      <c r="J80" s="277">
        <v>-483</v>
      </c>
      <c r="K80" s="278">
        <v>-824</v>
      </c>
      <c r="L80" s="279">
        <v>-770</v>
      </c>
    </row>
    <row r="81" spans="1:13" s="19" customFormat="1" ht="21.75" customHeight="1">
      <c r="B81" s="53" t="s">
        <v>300</v>
      </c>
      <c r="C81" s="76" t="s">
        <v>253</v>
      </c>
      <c r="D81" s="76" t="s">
        <v>253</v>
      </c>
      <c r="E81" s="76" t="s">
        <v>253</v>
      </c>
      <c r="F81" s="133" t="s">
        <v>253</v>
      </c>
      <c r="G81" s="133" t="s">
        <v>253</v>
      </c>
      <c r="H81" s="133" t="s">
        <v>253</v>
      </c>
      <c r="I81" s="133" t="s">
        <v>253</v>
      </c>
      <c r="J81" s="199">
        <v>-835</v>
      </c>
      <c r="K81" s="199">
        <v>-18</v>
      </c>
      <c r="L81" s="165" t="s">
        <v>253</v>
      </c>
    </row>
    <row r="82" spans="1:13" s="19" customFormat="1" ht="16.5">
      <c r="B82" s="53" t="s">
        <v>301</v>
      </c>
      <c r="C82" s="76" t="s">
        <v>253</v>
      </c>
      <c r="D82" s="76" t="s">
        <v>253</v>
      </c>
      <c r="E82" s="76">
        <v>-2022</v>
      </c>
      <c r="F82" s="76">
        <v>-3393</v>
      </c>
      <c r="G82" s="76">
        <v>-6994</v>
      </c>
      <c r="H82" s="76">
        <v>-12151</v>
      </c>
      <c r="I82" s="76">
        <v>-9402</v>
      </c>
      <c r="J82" s="271">
        <v>-9687</v>
      </c>
      <c r="K82" s="199">
        <v>-6101</v>
      </c>
      <c r="L82" s="97">
        <v>-11893</v>
      </c>
    </row>
    <row r="83" spans="1:13" s="19" customFormat="1" ht="21.75" customHeight="1">
      <c r="B83" s="53" t="s">
        <v>302</v>
      </c>
      <c r="C83" s="76">
        <v>-6603</v>
      </c>
      <c r="D83" s="76">
        <v>-12916</v>
      </c>
      <c r="E83" s="76">
        <v>-3367</v>
      </c>
      <c r="F83" s="76">
        <v>-293</v>
      </c>
      <c r="G83" s="76">
        <v>-659</v>
      </c>
      <c r="H83" s="76">
        <v>-561</v>
      </c>
      <c r="I83" s="76">
        <v>-1167</v>
      </c>
      <c r="J83" s="271">
        <v>-127</v>
      </c>
      <c r="K83" s="199">
        <v>-122</v>
      </c>
      <c r="L83" s="97">
        <v>-31</v>
      </c>
    </row>
    <row r="84" spans="1:13" s="19" customFormat="1" ht="30.75">
      <c r="B84" s="53" t="s">
        <v>303</v>
      </c>
      <c r="C84" s="76" t="s">
        <v>253</v>
      </c>
      <c r="D84" s="76" t="s">
        <v>253</v>
      </c>
      <c r="E84" s="76">
        <v>-1238</v>
      </c>
      <c r="F84" s="76">
        <v>-9</v>
      </c>
      <c r="G84" s="76">
        <v>-2</v>
      </c>
      <c r="H84" s="271">
        <v>-9.9999999999999995E-7</v>
      </c>
      <c r="I84" s="76">
        <v>-1</v>
      </c>
      <c r="J84" s="271">
        <v>-9.9999999999999995E-7</v>
      </c>
      <c r="K84" s="199">
        <v>-5</v>
      </c>
      <c r="L84" s="165" t="s">
        <v>253</v>
      </c>
    </row>
    <row r="85" spans="1:13" s="19" customFormat="1" ht="16.5">
      <c r="B85" s="53" t="s">
        <v>304</v>
      </c>
      <c r="C85" s="76">
        <v>-8998</v>
      </c>
      <c r="D85" s="76">
        <v>-13415</v>
      </c>
      <c r="E85" s="76">
        <v>-950</v>
      </c>
      <c r="F85" s="76">
        <v>-3957</v>
      </c>
      <c r="G85" s="76">
        <v>-6085</v>
      </c>
      <c r="H85" s="76">
        <v>-15132</v>
      </c>
      <c r="I85" s="76">
        <v>-16543</v>
      </c>
      <c r="J85" s="271">
        <v>-801</v>
      </c>
      <c r="K85" s="199">
        <v>-2640</v>
      </c>
      <c r="L85" s="97">
        <v>-1530</v>
      </c>
    </row>
    <row r="86" spans="1:13" s="19" customFormat="1" ht="21.75" customHeight="1">
      <c r="B86" s="53" t="s">
        <v>305</v>
      </c>
      <c r="C86" s="76" t="s">
        <v>253</v>
      </c>
      <c r="D86" s="76">
        <v>-24650</v>
      </c>
      <c r="E86" s="76" t="s">
        <v>253</v>
      </c>
      <c r="F86" s="76" t="s">
        <v>253</v>
      </c>
      <c r="G86" s="76" t="s">
        <v>253</v>
      </c>
      <c r="H86" s="76" t="s">
        <v>253</v>
      </c>
      <c r="I86" s="76" t="s">
        <v>253</v>
      </c>
      <c r="J86" s="76" t="s">
        <v>253</v>
      </c>
      <c r="K86" s="199" t="s">
        <v>253</v>
      </c>
      <c r="L86" s="165" t="s">
        <v>253</v>
      </c>
    </row>
    <row r="87" spans="1:13" s="19" customFormat="1" ht="21.75" customHeight="1">
      <c r="B87" s="53" t="s">
        <v>306</v>
      </c>
      <c r="C87" s="76" t="s">
        <v>253</v>
      </c>
      <c r="D87" s="76" t="s">
        <v>253</v>
      </c>
      <c r="E87" s="76">
        <v>-2954</v>
      </c>
      <c r="F87" s="76">
        <v>-150</v>
      </c>
      <c r="G87" s="76">
        <v>-26</v>
      </c>
      <c r="H87" s="76">
        <v>-80</v>
      </c>
      <c r="I87" s="76">
        <v>-216</v>
      </c>
      <c r="J87" s="271">
        <v>-922</v>
      </c>
      <c r="K87" s="199">
        <v>-205</v>
      </c>
      <c r="L87" s="97">
        <v>-18</v>
      </c>
    </row>
    <row r="88" spans="1:13" s="19" customFormat="1" ht="30.75">
      <c r="B88" s="53" t="s">
        <v>307</v>
      </c>
      <c r="C88" s="76">
        <v>-34635</v>
      </c>
      <c r="D88" s="76">
        <v>-62265</v>
      </c>
      <c r="E88" s="76">
        <v>-11645</v>
      </c>
      <c r="F88" s="76">
        <v>-20059</v>
      </c>
      <c r="G88" s="76">
        <v>-9107</v>
      </c>
      <c r="H88" s="76">
        <v>-3752</v>
      </c>
      <c r="I88" s="76">
        <v>-7968</v>
      </c>
      <c r="J88" s="271">
        <v>-4855</v>
      </c>
      <c r="K88" s="199">
        <v>-2648</v>
      </c>
      <c r="L88" s="97">
        <v>-1672</v>
      </c>
    </row>
    <row r="89" spans="1:13" s="19" customFormat="1" ht="21.75" customHeight="1">
      <c r="B89" s="53" t="s">
        <v>308</v>
      </c>
      <c r="C89" s="76">
        <v>-6633</v>
      </c>
      <c r="D89" s="76">
        <v>-224119</v>
      </c>
      <c r="E89" s="76">
        <v>-5482</v>
      </c>
      <c r="F89" s="76">
        <v>-1380</v>
      </c>
      <c r="G89" s="76">
        <v>-4613</v>
      </c>
      <c r="H89" s="76">
        <v>-47</v>
      </c>
      <c r="I89" s="76">
        <v>-245</v>
      </c>
      <c r="J89" s="271">
        <v>-5097</v>
      </c>
      <c r="K89" s="199" t="s">
        <v>253</v>
      </c>
      <c r="L89" s="165" t="s">
        <v>253</v>
      </c>
    </row>
    <row r="90" spans="1:13" s="19" customFormat="1" ht="16.5">
      <c r="B90" s="53" t="s">
        <v>309</v>
      </c>
      <c r="C90" s="76" t="s">
        <v>253</v>
      </c>
      <c r="D90" s="76">
        <v>-17986</v>
      </c>
      <c r="E90" s="76" t="s">
        <v>253</v>
      </c>
      <c r="F90" s="76" t="s">
        <v>253</v>
      </c>
      <c r="G90" s="76" t="s">
        <v>253</v>
      </c>
      <c r="H90" s="76" t="s">
        <v>253</v>
      </c>
      <c r="I90" s="76" t="s">
        <v>253</v>
      </c>
      <c r="J90" s="76" t="s">
        <v>253</v>
      </c>
      <c r="K90" s="199" t="s">
        <v>253</v>
      </c>
      <c r="L90" s="165" t="s">
        <v>253</v>
      </c>
    </row>
    <row r="91" spans="1:13" s="19" customFormat="1" ht="21.75" customHeight="1">
      <c r="B91" s="53" t="s">
        <v>310</v>
      </c>
      <c r="C91" s="76" t="s">
        <v>253</v>
      </c>
      <c r="D91" s="76" t="s">
        <v>253</v>
      </c>
      <c r="E91" s="76" t="s">
        <v>253</v>
      </c>
      <c r="F91" s="76" t="s">
        <v>253</v>
      </c>
      <c r="G91" s="76" t="s">
        <v>253</v>
      </c>
      <c r="H91" s="76">
        <v>-5421</v>
      </c>
      <c r="I91" s="76" t="s">
        <v>25</v>
      </c>
      <c r="J91" s="271" t="s">
        <v>25</v>
      </c>
      <c r="K91" s="199" t="s">
        <v>253</v>
      </c>
      <c r="L91" s="165" t="s">
        <v>253</v>
      </c>
    </row>
    <row r="92" spans="1:13" s="19" customFormat="1" ht="21.75" customHeight="1">
      <c r="B92" s="53" t="s">
        <v>311</v>
      </c>
      <c r="C92" s="76">
        <v>-7050</v>
      </c>
      <c r="D92" s="76" t="s">
        <v>253</v>
      </c>
      <c r="E92" s="76" t="s">
        <v>253</v>
      </c>
      <c r="F92" s="76">
        <v>-160</v>
      </c>
      <c r="G92" s="76" t="s">
        <v>253</v>
      </c>
      <c r="H92" s="76" t="s">
        <v>253</v>
      </c>
      <c r="I92" s="76" t="s">
        <v>25</v>
      </c>
      <c r="J92" s="271" t="s">
        <v>25</v>
      </c>
      <c r="K92" s="199" t="s">
        <v>253</v>
      </c>
      <c r="L92" s="165" t="s">
        <v>253</v>
      </c>
    </row>
    <row r="93" spans="1:13" s="19" customFormat="1" ht="21.75" customHeight="1">
      <c r="B93" s="53" t="s">
        <v>312</v>
      </c>
      <c r="C93" s="76" t="s">
        <v>253</v>
      </c>
      <c r="D93" s="76" t="s">
        <v>253</v>
      </c>
      <c r="E93" s="76" t="s">
        <v>253</v>
      </c>
      <c r="F93" s="76">
        <v>-463</v>
      </c>
      <c r="G93" s="76" t="s">
        <v>253</v>
      </c>
      <c r="H93" s="76" t="s">
        <v>253</v>
      </c>
      <c r="I93" s="76" t="s">
        <v>25</v>
      </c>
      <c r="J93" s="271" t="s">
        <v>25</v>
      </c>
      <c r="K93" s="199" t="s">
        <v>253</v>
      </c>
      <c r="L93" s="165" t="s">
        <v>253</v>
      </c>
    </row>
    <row r="94" spans="1:13" s="19" customFormat="1" ht="30.75">
      <c r="B94" s="292" t="s">
        <v>313</v>
      </c>
      <c r="C94" s="76" t="s">
        <v>253</v>
      </c>
      <c r="D94" s="76" t="s">
        <v>253</v>
      </c>
      <c r="E94" s="76" t="s">
        <v>253</v>
      </c>
      <c r="F94" s="328" t="s">
        <v>314</v>
      </c>
      <c r="G94" s="328" t="s">
        <v>314</v>
      </c>
      <c r="H94" s="328" t="s">
        <v>314</v>
      </c>
      <c r="I94" s="328" t="s">
        <v>314</v>
      </c>
      <c r="J94" s="314">
        <v>-960</v>
      </c>
      <c r="K94" s="199" t="s">
        <v>253</v>
      </c>
      <c r="L94" s="165" t="s">
        <v>253</v>
      </c>
    </row>
    <row r="95" spans="1:13" ht="21.75" customHeight="1">
      <c r="A95" s="19"/>
      <c r="B95" s="329" t="s">
        <v>315</v>
      </c>
      <c r="C95" s="76" t="s">
        <v>253</v>
      </c>
      <c r="D95" s="76" t="s">
        <v>253</v>
      </c>
      <c r="E95" s="76" t="s">
        <v>253</v>
      </c>
      <c r="F95" s="133" t="s">
        <v>314</v>
      </c>
      <c r="G95" s="133" t="s">
        <v>314</v>
      </c>
      <c r="H95" s="133" t="s">
        <v>314</v>
      </c>
      <c r="I95" s="133" t="s">
        <v>314</v>
      </c>
      <c r="J95" s="271">
        <v>-1311</v>
      </c>
      <c r="K95" s="199" t="s">
        <v>253</v>
      </c>
      <c r="L95" s="165" t="s">
        <v>253</v>
      </c>
      <c r="M95" s="19"/>
    </row>
    <row r="96" spans="1:13" ht="21.75" customHeight="1">
      <c r="A96" s="19"/>
      <c r="B96" s="705" t="s">
        <v>577</v>
      </c>
      <c r="C96" s="76">
        <v>-28338</v>
      </c>
      <c r="D96" s="76" t="s">
        <v>253</v>
      </c>
      <c r="E96" s="76" t="s">
        <v>253</v>
      </c>
      <c r="F96" s="76" t="s">
        <v>253</v>
      </c>
      <c r="G96" s="76" t="s">
        <v>253</v>
      </c>
      <c r="H96" s="76" t="s">
        <v>253</v>
      </c>
      <c r="I96" s="76" t="s">
        <v>253</v>
      </c>
      <c r="J96" s="76" t="s">
        <v>253</v>
      </c>
      <c r="K96" s="199" t="s">
        <v>253</v>
      </c>
      <c r="L96" s="165" t="s">
        <v>253</v>
      </c>
      <c r="M96" s="19"/>
    </row>
    <row r="97" spans="1:13" ht="30.75" customHeight="1">
      <c r="A97" s="19"/>
      <c r="B97" s="292" t="s">
        <v>316</v>
      </c>
      <c r="C97" s="272">
        <v>-15271</v>
      </c>
      <c r="D97" s="76" t="s">
        <v>253</v>
      </c>
      <c r="E97" s="76" t="s">
        <v>253</v>
      </c>
      <c r="F97" s="76" t="s">
        <v>253</v>
      </c>
      <c r="G97" s="76" t="s">
        <v>253</v>
      </c>
      <c r="H97" s="76" t="s">
        <v>253</v>
      </c>
      <c r="I97" s="76" t="s">
        <v>253</v>
      </c>
      <c r="J97" s="76" t="s">
        <v>253</v>
      </c>
      <c r="K97" s="199" t="s">
        <v>253</v>
      </c>
      <c r="L97" s="165" t="s">
        <v>253</v>
      </c>
      <c r="M97" s="19"/>
    </row>
    <row r="98" spans="1:13" ht="30.75" customHeight="1">
      <c r="A98" s="19"/>
      <c r="B98" s="330" t="s">
        <v>317</v>
      </c>
      <c r="C98" s="272">
        <v>-206</v>
      </c>
      <c r="D98" s="76" t="s">
        <v>253</v>
      </c>
      <c r="E98" s="76" t="s">
        <v>253</v>
      </c>
      <c r="F98" s="76" t="s">
        <v>253</v>
      </c>
      <c r="G98" s="76" t="s">
        <v>253</v>
      </c>
      <c r="H98" s="76" t="s">
        <v>253</v>
      </c>
      <c r="I98" s="76" t="s">
        <v>253</v>
      </c>
      <c r="J98" s="76" t="s">
        <v>253</v>
      </c>
      <c r="K98" s="199" t="s">
        <v>253</v>
      </c>
      <c r="L98" s="165" t="s">
        <v>253</v>
      </c>
      <c r="M98" s="19"/>
    </row>
    <row r="99" spans="1:13" ht="21.75" customHeight="1">
      <c r="A99" s="19"/>
      <c r="B99" s="329" t="s">
        <v>318</v>
      </c>
      <c r="C99" s="76" t="s">
        <v>253</v>
      </c>
      <c r="D99" s="76" t="s">
        <v>253</v>
      </c>
      <c r="E99" s="76" t="s">
        <v>253</v>
      </c>
      <c r="F99" s="76" t="s">
        <v>253</v>
      </c>
      <c r="G99" s="76" t="s">
        <v>253</v>
      </c>
      <c r="H99" s="76" t="s">
        <v>253</v>
      </c>
      <c r="I99" s="76" t="s">
        <v>253</v>
      </c>
      <c r="J99" s="76" t="s">
        <v>253</v>
      </c>
      <c r="K99" s="199">
        <v>-2348</v>
      </c>
      <c r="L99" s="97">
        <v>-582</v>
      </c>
      <c r="M99" s="19"/>
    </row>
    <row r="100" spans="1:13" ht="21.75" customHeight="1" thickBot="1">
      <c r="A100" s="19"/>
      <c r="B100" s="329" t="s">
        <v>319</v>
      </c>
      <c r="C100" s="76" t="s">
        <v>253</v>
      </c>
      <c r="D100" s="76" t="s">
        <v>253</v>
      </c>
      <c r="E100" s="76" t="s">
        <v>253</v>
      </c>
      <c r="F100" s="76" t="s">
        <v>253</v>
      </c>
      <c r="G100" s="76" t="s">
        <v>253</v>
      </c>
      <c r="H100" s="76" t="s">
        <v>253</v>
      </c>
      <c r="I100" s="76" t="s">
        <v>253</v>
      </c>
      <c r="J100" s="76" t="s">
        <v>253</v>
      </c>
      <c r="K100" s="294">
        <v>-99</v>
      </c>
      <c r="L100" s="198" t="s">
        <v>253</v>
      </c>
      <c r="M100" s="19"/>
    </row>
    <row r="101" spans="1:13" ht="21.75" customHeight="1" thickTop="1">
      <c r="A101" s="19"/>
      <c r="B101" s="331" t="s">
        <v>264</v>
      </c>
      <c r="C101" s="332">
        <v>-90563</v>
      </c>
      <c r="D101" s="332">
        <v>-438167</v>
      </c>
      <c r="E101" s="332">
        <v>-9358</v>
      </c>
      <c r="F101" s="332">
        <v>-1449</v>
      </c>
      <c r="G101" s="332">
        <v>-13135</v>
      </c>
      <c r="H101" s="332">
        <v>3434</v>
      </c>
      <c r="I101" s="332">
        <v>5192</v>
      </c>
      <c r="J101" s="333">
        <v>-6004</v>
      </c>
      <c r="K101" s="334">
        <v>-775</v>
      </c>
      <c r="L101" s="335">
        <v>-2759</v>
      </c>
      <c r="M101" s="19"/>
    </row>
  </sheetData>
  <sheetProtection sheet="1" objects="1" scenarios="1"/>
  <mergeCells count="28">
    <mergeCell ref="J4:J5"/>
    <mergeCell ref="K4:K5"/>
    <mergeCell ref="L4:L5"/>
    <mergeCell ref="B36:P37"/>
    <mergeCell ref="B4:B5"/>
    <mergeCell ref="C4:C5"/>
    <mergeCell ref="D4:D5"/>
    <mergeCell ref="E4:E5"/>
    <mergeCell ref="F4:F5"/>
    <mergeCell ref="H4:H5"/>
    <mergeCell ref="I4:I5"/>
    <mergeCell ref="G4:G5"/>
    <mergeCell ref="B44:B45"/>
    <mergeCell ref="C44:C45"/>
    <mergeCell ref="D44:D45"/>
    <mergeCell ref="E44:E45"/>
    <mergeCell ref="F44:F45"/>
    <mergeCell ref="J63:J64"/>
    <mergeCell ref="K63:K64"/>
    <mergeCell ref="L63:L64"/>
    <mergeCell ref="B63:B64"/>
    <mergeCell ref="C63:C64"/>
    <mergeCell ref="D63:D64"/>
    <mergeCell ref="E63:E64"/>
    <mergeCell ref="F63:F64"/>
    <mergeCell ref="G63:G64"/>
    <mergeCell ref="H63:H64"/>
    <mergeCell ref="I63:I64"/>
  </mergeCells>
  <phoneticPr fontId="2"/>
  <printOptions horizontalCentered="1"/>
  <pageMargins left="0.39370078740157483" right="0.43307086614173229" top="0.78740157480314965" bottom="0.39370078740157483" header="0.27559055118110237" footer="0.35433070866141736"/>
  <pageSetup paperSize="8" scale="33"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18D7-B445-45C7-A7C2-07EFB8659767}">
  <sheetPr>
    <pageSetUpPr fitToPage="1"/>
  </sheetPr>
  <dimension ref="A1:AA60"/>
  <sheetViews>
    <sheetView showGridLines="0" view="pageBreakPreview" zoomScale="25" zoomScaleNormal="40" zoomScaleSheetLayoutView="25" workbookViewId="0">
      <selection activeCell="N29" sqref="N29"/>
    </sheetView>
  </sheetViews>
  <sheetFormatPr defaultColWidth="9" defaultRowHeight="28.5" customHeight="1"/>
  <cols>
    <col min="1" max="1" width="3.625" style="717" customWidth="1"/>
    <col min="2" max="2" width="59.125" style="780" customWidth="1"/>
    <col min="3" max="7" width="20.625" style="760" customWidth="1"/>
    <col min="8" max="11" width="20.625" style="761" customWidth="1"/>
    <col min="12" max="12" width="17.625" style="761" customWidth="1"/>
    <col min="13" max="13" width="59.125" style="717" customWidth="1"/>
    <col min="14" max="22" width="32.875" style="717" customWidth="1"/>
    <col min="23" max="24" width="17.625" style="717" customWidth="1"/>
    <col min="25" max="16384" width="9" style="717"/>
  </cols>
  <sheetData>
    <row r="1" spans="1:26" ht="48.75" customHeight="1">
      <c r="A1" s="714" t="s">
        <v>510</v>
      </c>
      <c r="B1" s="714"/>
      <c r="C1" s="715"/>
      <c r="D1" s="715"/>
      <c r="E1" s="716"/>
      <c r="F1" s="716"/>
      <c r="G1" s="716"/>
      <c r="H1" s="716"/>
      <c r="I1" s="717"/>
      <c r="J1" s="717"/>
      <c r="K1" s="717"/>
      <c r="L1" s="717"/>
    </row>
    <row r="2" spans="1:26" ht="25.5">
      <c r="B2" s="717"/>
      <c r="C2" s="717"/>
      <c r="D2" s="717"/>
      <c r="E2" s="718"/>
      <c r="F2" s="718"/>
      <c r="G2" s="719"/>
      <c r="H2" s="720"/>
      <c r="I2" s="721"/>
      <c r="J2" s="721"/>
      <c r="K2" s="722" t="s">
        <v>499</v>
      </c>
      <c r="L2" s="717"/>
      <c r="M2" s="923"/>
      <c r="N2" s="923"/>
      <c r="O2" s="923"/>
      <c r="P2" s="923"/>
      <c r="V2" s="1255" t="s">
        <v>499</v>
      </c>
    </row>
    <row r="3" spans="1:26" s="723" customFormat="1" ht="49.5" customHeight="1">
      <c r="B3" s="724"/>
      <c r="C3" s="1606" t="s">
        <v>19</v>
      </c>
      <c r="D3" s="1607"/>
      <c r="E3" s="1608"/>
      <c r="F3" s="1609" t="s">
        <v>597</v>
      </c>
      <c r="G3" s="1610"/>
      <c r="H3" s="1611"/>
      <c r="I3" s="1606" t="s">
        <v>30</v>
      </c>
      <c r="J3" s="1607"/>
      <c r="K3" s="1608"/>
      <c r="L3" s="725"/>
      <c r="M3" s="42"/>
      <c r="N3" s="1603" t="s">
        <v>19</v>
      </c>
      <c r="O3" s="1604"/>
      <c r="P3" s="1605"/>
      <c r="Q3" s="1603" t="s">
        <v>628</v>
      </c>
      <c r="R3" s="1604"/>
      <c r="S3" s="1605"/>
      <c r="T3" s="1603" t="s">
        <v>30</v>
      </c>
      <c r="U3" s="1604"/>
      <c r="V3" s="1605"/>
    </row>
    <row r="4" spans="1:26" s="726" customFormat="1" ht="42" customHeight="1">
      <c r="B4" s="727"/>
      <c r="C4" s="1613" t="s">
        <v>530</v>
      </c>
      <c r="D4" s="1615" t="s">
        <v>567</v>
      </c>
      <c r="E4" s="1617" t="s">
        <v>576</v>
      </c>
      <c r="F4" s="1613" t="s">
        <v>530</v>
      </c>
      <c r="G4" s="1619" t="s">
        <v>567</v>
      </c>
      <c r="H4" s="1621" t="s">
        <v>576</v>
      </c>
      <c r="I4" s="1613" t="s">
        <v>530</v>
      </c>
      <c r="J4" s="1619" t="s">
        <v>567</v>
      </c>
      <c r="K4" s="1621" t="s">
        <v>576</v>
      </c>
      <c r="L4" s="1632"/>
      <c r="M4" s="727"/>
      <c r="N4" s="1601" t="s">
        <v>611</v>
      </c>
      <c r="O4" s="1601" t="s">
        <v>639</v>
      </c>
      <c r="P4" s="1601" t="s">
        <v>653</v>
      </c>
      <c r="Q4" s="1601" t="s">
        <v>611</v>
      </c>
      <c r="R4" s="1601" t="s">
        <v>639</v>
      </c>
      <c r="S4" s="1601" t="s">
        <v>653</v>
      </c>
      <c r="T4" s="1601" t="s">
        <v>611</v>
      </c>
      <c r="U4" s="1601" t="s">
        <v>639</v>
      </c>
      <c r="V4" s="1623" t="s">
        <v>650</v>
      </c>
    </row>
    <row r="5" spans="1:26" s="728" customFormat="1" ht="42" customHeight="1">
      <c r="B5" s="729"/>
      <c r="C5" s="1614"/>
      <c r="D5" s="1616"/>
      <c r="E5" s="1618"/>
      <c r="F5" s="1614"/>
      <c r="G5" s="1620"/>
      <c r="H5" s="1622"/>
      <c r="I5" s="1614"/>
      <c r="J5" s="1620"/>
      <c r="K5" s="1622"/>
      <c r="L5" s="1632"/>
      <c r="M5" s="729"/>
      <c r="N5" s="1612"/>
      <c r="O5" s="1612"/>
      <c r="P5" s="1612"/>
      <c r="Q5" s="1612"/>
      <c r="R5" s="1612"/>
      <c r="S5" s="1612"/>
      <c r="T5" s="1612"/>
      <c r="U5" s="1612"/>
      <c r="V5" s="1624"/>
    </row>
    <row r="6" spans="1:26" s="730" customFormat="1" ht="43.5" customHeight="1">
      <c r="B6" s="731" t="s">
        <v>503</v>
      </c>
      <c r="C6" s="732">
        <v>42.3</v>
      </c>
      <c r="D6" s="733">
        <v>41.2</v>
      </c>
      <c r="E6" s="734">
        <v>34.299999999999997</v>
      </c>
      <c r="F6" s="732">
        <v>6.4</v>
      </c>
      <c r="G6" s="735">
        <v>2.4</v>
      </c>
      <c r="H6" s="736">
        <v>1.2</v>
      </c>
      <c r="I6" s="732">
        <v>167.8</v>
      </c>
      <c r="J6" s="735">
        <v>180.5</v>
      </c>
      <c r="K6" s="736">
        <v>164.2</v>
      </c>
      <c r="L6" s="737"/>
      <c r="M6" s="746" t="s">
        <v>543</v>
      </c>
      <c r="N6" s="938">
        <v>45.6</v>
      </c>
      <c r="O6" s="938">
        <v>55.4</v>
      </c>
      <c r="P6" s="938">
        <v>60.2</v>
      </c>
      <c r="Q6" s="938">
        <v>7.1</v>
      </c>
      <c r="R6" s="939">
        <v>6</v>
      </c>
      <c r="S6" s="939">
        <v>2.2999999999999998</v>
      </c>
      <c r="T6" s="939">
        <v>191.8</v>
      </c>
      <c r="U6" s="939">
        <v>182.7</v>
      </c>
      <c r="V6" s="939">
        <v>290.7</v>
      </c>
    </row>
    <row r="7" spans="1:26" s="730" customFormat="1" ht="43.5" customHeight="1">
      <c r="B7" s="738" t="s">
        <v>532</v>
      </c>
      <c r="C7" s="739">
        <v>15.5</v>
      </c>
      <c r="D7" s="740">
        <v>15.7</v>
      </c>
      <c r="E7" s="741">
        <v>13.6</v>
      </c>
      <c r="F7" s="739">
        <v>4</v>
      </c>
      <c r="G7" s="742">
        <v>1.8</v>
      </c>
      <c r="H7" s="743">
        <v>1.8</v>
      </c>
      <c r="I7" s="739">
        <v>130.19999999999999</v>
      </c>
      <c r="J7" s="742">
        <v>135.1</v>
      </c>
      <c r="K7" s="743">
        <v>169.2</v>
      </c>
      <c r="L7" s="737"/>
      <c r="M7" s="738" t="s">
        <v>531</v>
      </c>
      <c r="N7" s="940">
        <v>16.2</v>
      </c>
      <c r="O7" s="940">
        <v>18.899999999999999</v>
      </c>
      <c r="P7" s="940">
        <v>19.3</v>
      </c>
      <c r="Q7" s="940">
        <v>4.7</v>
      </c>
      <c r="R7" s="941">
        <v>7</v>
      </c>
      <c r="S7" s="941">
        <v>4.3</v>
      </c>
      <c r="T7" s="941">
        <v>218</v>
      </c>
      <c r="U7" s="941">
        <v>201.4</v>
      </c>
      <c r="V7" s="941">
        <v>204.3</v>
      </c>
    </row>
    <row r="8" spans="1:26" s="730" customFormat="1" ht="43.5" customHeight="1">
      <c r="B8" s="738" t="s">
        <v>534</v>
      </c>
      <c r="C8" s="739">
        <v>13.6</v>
      </c>
      <c r="D8" s="740">
        <v>14.7</v>
      </c>
      <c r="E8" s="741">
        <v>13.4</v>
      </c>
      <c r="F8" s="739">
        <v>2.8</v>
      </c>
      <c r="G8" s="742">
        <v>4.5999999999999996</v>
      </c>
      <c r="H8" s="743">
        <v>4</v>
      </c>
      <c r="I8" s="739">
        <v>121.5</v>
      </c>
      <c r="J8" s="742">
        <v>123.9</v>
      </c>
      <c r="K8" s="743">
        <v>135</v>
      </c>
      <c r="L8" s="737"/>
      <c r="M8" s="738" t="s">
        <v>635</v>
      </c>
      <c r="N8" s="940">
        <v>19</v>
      </c>
      <c r="O8" s="940">
        <v>28.2</v>
      </c>
      <c r="P8" s="940">
        <v>33.4</v>
      </c>
      <c r="Q8" s="940">
        <v>6.6</v>
      </c>
      <c r="R8" s="941">
        <v>7.6</v>
      </c>
      <c r="S8" s="941">
        <v>15.9</v>
      </c>
      <c r="T8" s="941">
        <v>421.1</v>
      </c>
      <c r="U8" s="941">
        <v>516.5</v>
      </c>
      <c r="V8" s="941">
        <v>547.6</v>
      </c>
    </row>
    <row r="9" spans="1:26" s="730" customFormat="1" ht="43.5" customHeight="1">
      <c r="B9" s="738" t="s">
        <v>538</v>
      </c>
      <c r="C9" s="739">
        <v>18.7</v>
      </c>
      <c r="D9" s="740">
        <v>25.7</v>
      </c>
      <c r="E9" s="741">
        <v>17.8</v>
      </c>
      <c r="F9" s="739">
        <v>5.8</v>
      </c>
      <c r="G9" s="742">
        <v>9.6</v>
      </c>
      <c r="H9" s="743">
        <v>3.6</v>
      </c>
      <c r="I9" s="739">
        <v>284.5</v>
      </c>
      <c r="J9" s="742">
        <v>263.2</v>
      </c>
      <c r="K9" s="743">
        <v>269.8</v>
      </c>
      <c r="L9" s="737"/>
      <c r="M9" s="738" t="s">
        <v>636</v>
      </c>
      <c r="N9" s="940">
        <v>60</v>
      </c>
      <c r="O9" s="940">
        <v>83.4</v>
      </c>
      <c r="P9" s="940">
        <v>48.3</v>
      </c>
      <c r="Q9" s="940">
        <v>34.1</v>
      </c>
      <c r="R9" s="941">
        <v>62.7</v>
      </c>
      <c r="S9" s="941">
        <v>43.5</v>
      </c>
      <c r="T9" s="941">
        <v>511.5</v>
      </c>
      <c r="U9" s="941">
        <v>531.9</v>
      </c>
      <c r="V9" s="941">
        <v>533.4</v>
      </c>
    </row>
    <row r="10" spans="1:26" s="730" customFormat="1" ht="43.5" customHeight="1">
      <c r="B10" s="738" t="s">
        <v>536</v>
      </c>
      <c r="C10" s="739">
        <v>37.6</v>
      </c>
      <c r="D10" s="740">
        <v>20.399999999999999</v>
      </c>
      <c r="E10" s="741">
        <v>12.4</v>
      </c>
      <c r="F10" s="739">
        <v>30.5</v>
      </c>
      <c r="G10" s="742">
        <v>20.100000000000001</v>
      </c>
      <c r="H10" s="743">
        <v>-1.7</v>
      </c>
      <c r="I10" s="739">
        <v>464.6</v>
      </c>
      <c r="J10" s="742">
        <v>443.1</v>
      </c>
      <c r="K10" s="743">
        <v>473.9</v>
      </c>
      <c r="L10" s="737"/>
      <c r="M10" s="738" t="s">
        <v>631</v>
      </c>
      <c r="N10" s="940">
        <v>50.7</v>
      </c>
      <c r="O10" s="940">
        <v>62.5</v>
      </c>
      <c r="P10" s="940">
        <v>59.7</v>
      </c>
      <c r="Q10" s="940">
        <v>12.6</v>
      </c>
      <c r="R10" s="941">
        <v>18.600000000000001</v>
      </c>
      <c r="S10" s="941">
        <v>14.8</v>
      </c>
      <c r="T10" s="941">
        <v>320.5</v>
      </c>
      <c r="U10" s="941">
        <v>322.2</v>
      </c>
      <c r="V10" s="941">
        <v>324.89999999999998</v>
      </c>
    </row>
    <row r="11" spans="1:26" s="730" customFormat="1" ht="49.35" customHeight="1">
      <c r="B11" s="738" t="s">
        <v>506</v>
      </c>
      <c r="C11" s="739">
        <v>46.4</v>
      </c>
      <c r="D11" s="740">
        <v>43.2</v>
      </c>
      <c r="E11" s="741">
        <v>37.299999999999997</v>
      </c>
      <c r="F11" s="739">
        <v>9</v>
      </c>
      <c r="G11" s="742">
        <v>9.3000000000000007</v>
      </c>
      <c r="H11" s="743">
        <v>5.8</v>
      </c>
      <c r="I11" s="739">
        <v>298.60000000000002</v>
      </c>
      <c r="J11" s="742">
        <v>269</v>
      </c>
      <c r="K11" s="743">
        <v>272.3</v>
      </c>
      <c r="L11" s="737"/>
      <c r="M11" s="967" t="s">
        <v>632</v>
      </c>
      <c r="N11" s="940">
        <v>30.1</v>
      </c>
      <c r="O11" s="940">
        <v>29.4</v>
      </c>
      <c r="P11" s="940">
        <v>34.1</v>
      </c>
      <c r="Q11" s="940">
        <v>6.4</v>
      </c>
      <c r="R11" s="941">
        <v>6.3</v>
      </c>
      <c r="S11" s="941">
        <v>7.5</v>
      </c>
      <c r="T11" s="941">
        <v>238.9</v>
      </c>
      <c r="U11" s="941">
        <v>238.9</v>
      </c>
      <c r="V11" s="941">
        <v>258.3</v>
      </c>
    </row>
    <row r="12" spans="1:26" s="730" customFormat="1" ht="43.5" customHeight="1">
      <c r="B12" s="738" t="s">
        <v>523</v>
      </c>
      <c r="C12" s="739">
        <v>16.399999999999999</v>
      </c>
      <c r="D12" s="740">
        <v>14.2</v>
      </c>
      <c r="E12" s="741">
        <v>18.8</v>
      </c>
      <c r="F12" s="739">
        <v>2.2999999999999998</v>
      </c>
      <c r="G12" s="742">
        <v>1.4</v>
      </c>
      <c r="H12" s="743">
        <v>5.0999999999999996</v>
      </c>
      <c r="I12" s="739">
        <v>125.1</v>
      </c>
      <c r="J12" s="742">
        <v>128.9</v>
      </c>
      <c r="K12" s="743">
        <v>133.9</v>
      </c>
      <c r="L12" s="737"/>
      <c r="M12" s="967" t="s">
        <v>637</v>
      </c>
      <c r="N12" s="942">
        <v>32.5</v>
      </c>
      <c r="O12" s="942">
        <v>45.1</v>
      </c>
      <c r="P12" s="942">
        <v>57.3</v>
      </c>
      <c r="Q12" s="942">
        <v>5</v>
      </c>
      <c r="R12" s="943">
        <v>6.8</v>
      </c>
      <c r="S12" s="943">
        <v>13.1</v>
      </c>
      <c r="T12" s="943">
        <v>427.1</v>
      </c>
      <c r="U12" s="943">
        <v>419.9</v>
      </c>
      <c r="V12" s="943">
        <v>533.6</v>
      </c>
    </row>
    <row r="13" spans="1:26" s="730" customFormat="1" ht="43.5" customHeight="1">
      <c r="B13" s="602" t="s">
        <v>540</v>
      </c>
      <c r="C13" s="691">
        <v>38.700000000000003</v>
      </c>
      <c r="D13" s="713">
        <v>35.5</v>
      </c>
      <c r="E13" s="744">
        <v>31.8</v>
      </c>
      <c r="F13" s="691">
        <v>5.7</v>
      </c>
      <c r="G13" s="745">
        <v>6</v>
      </c>
      <c r="H13" s="692">
        <v>4.5</v>
      </c>
      <c r="I13" s="691">
        <v>395.7</v>
      </c>
      <c r="J13" s="745">
        <v>370.3</v>
      </c>
      <c r="K13" s="692">
        <v>366</v>
      </c>
      <c r="L13" s="737"/>
      <c r="M13" s="738" t="s">
        <v>3</v>
      </c>
      <c r="N13" s="942">
        <v>19.3</v>
      </c>
      <c r="O13" s="942">
        <v>14.9</v>
      </c>
      <c r="P13" s="942">
        <v>14.3</v>
      </c>
      <c r="Q13" s="942">
        <v>0.84399999999999997</v>
      </c>
      <c r="R13" s="943">
        <v>1.5</v>
      </c>
      <c r="S13" s="943">
        <v>-0.6</v>
      </c>
      <c r="T13" s="943">
        <v>335.6</v>
      </c>
      <c r="U13" s="943">
        <v>282.3</v>
      </c>
      <c r="V13" s="943">
        <v>299.5</v>
      </c>
    </row>
    <row r="14" spans="1:26" s="730" customFormat="1" ht="43.5" customHeight="1" thickBot="1">
      <c r="B14" s="602" t="s">
        <v>542</v>
      </c>
      <c r="C14" s="691">
        <v>7</v>
      </c>
      <c r="D14" s="713">
        <v>6</v>
      </c>
      <c r="E14" s="744">
        <v>6</v>
      </c>
      <c r="F14" s="691">
        <v>1.1000000000000001</v>
      </c>
      <c r="G14" s="745">
        <v>1.5</v>
      </c>
      <c r="H14" s="692">
        <v>1.1000000000000001</v>
      </c>
      <c r="I14" s="691">
        <v>72.5</v>
      </c>
      <c r="J14" s="745">
        <v>77.2</v>
      </c>
      <c r="K14" s="692">
        <v>71.3</v>
      </c>
      <c r="L14" s="737"/>
      <c r="M14" s="746" t="s">
        <v>4</v>
      </c>
      <c r="N14" s="944">
        <v>-2.1</v>
      </c>
      <c r="O14" s="1025">
        <v>-0.3</v>
      </c>
      <c r="P14" s="1025">
        <v>-0.6</v>
      </c>
      <c r="Q14" s="1025">
        <v>5</v>
      </c>
      <c r="R14" s="1026">
        <v>-5.3</v>
      </c>
      <c r="S14" s="1026">
        <v>0</v>
      </c>
      <c r="T14" s="1026">
        <v>-2.9</v>
      </c>
      <c r="U14" s="1026">
        <v>-34.799999999999997</v>
      </c>
      <c r="V14" s="1026">
        <v>-105.4</v>
      </c>
    </row>
    <row r="15" spans="1:26" s="730" customFormat="1" ht="43.5" customHeight="1" thickTop="1">
      <c r="B15" s="738" t="s">
        <v>3</v>
      </c>
      <c r="C15" s="739">
        <v>5.4</v>
      </c>
      <c r="D15" s="740">
        <v>5.5</v>
      </c>
      <c r="E15" s="741">
        <v>4.5999999999999996</v>
      </c>
      <c r="F15" s="739">
        <v>0.4</v>
      </c>
      <c r="G15" s="742">
        <v>-0.6</v>
      </c>
      <c r="H15" s="743">
        <v>0.68600000000000005</v>
      </c>
      <c r="I15" s="739">
        <v>144.70999999999998</v>
      </c>
      <c r="J15" s="742">
        <v>201.6</v>
      </c>
      <c r="K15" s="743">
        <v>208.7</v>
      </c>
      <c r="L15" s="737"/>
      <c r="M15" s="752" t="s">
        <v>5</v>
      </c>
      <c r="N15" s="945">
        <v>271.3</v>
      </c>
      <c r="O15" s="232">
        <v>337.5</v>
      </c>
      <c r="P15" s="232">
        <v>326</v>
      </c>
      <c r="Q15" s="232">
        <v>82.3</v>
      </c>
      <c r="R15" s="232">
        <v>111.2</v>
      </c>
      <c r="S15" s="124">
        <v>100.8</v>
      </c>
      <c r="T15" s="124">
        <v>2661.7</v>
      </c>
      <c r="U15" s="232">
        <v>2660.8</v>
      </c>
      <c r="V15" s="124">
        <v>2886.8</v>
      </c>
    </row>
    <row r="16" spans="1:26" s="730" customFormat="1" ht="43.5" customHeight="1" thickBot="1">
      <c r="B16" s="746" t="s">
        <v>4</v>
      </c>
      <c r="C16" s="747">
        <v>-0.6</v>
      </c>
      <c r="D16" s="748">
        <v>-1.6</v>
      </c>
      <c r="E16" s="749">
        <v>-1.9</v>
      </c>
      <c r="F16" s="747">
        <v>2.4</v>
      </c>
      <c r="G16" s="750">
        <v>4.7</v>
      </c>
      <c r="H16" s="751">
        <v>0.92300000000000004</v>
      </c>
      <c r="I16" s="747">
        <v>91.881</v>
      </c>
      <c r="J16" s="750">
        <v>37.5</v>
      </c>
      <c r="K16" s="751">
        <v>35.799999999999997</v>
      </c>
      <c r="L16" s="737"/>
      <c r="M16" s="1625" t="s">
        <v>654</v>
      </c>
      <c r="N16" s="1625"/>
      <c r="O16" s="1625"/>
      <c r="P16" s="1625"/>
      <c r="Q16" s="1625"/>
      <c r="R16" s="1625"/>
      <c r="S16" s="1625"/>
      <c r="T16" s="1625"/>
      <c r="U16" s="1625"/>
      <c r="V16" s="1625"/>
      <c r="W16" s="1256"/>
      <c r="X16" s="1256"/>
      <c r="Y16" s="1256"/>
      <c r="Z16" s="1256"/>
    </row>
    <row r="17" spans="1:27" s="730" customFormat="1" ht="43.5" customHeight="1" thickTop="1">
      <c r="B17" s="752" t="s">
        <v>5</v>
      </c>
      <c r="C17" s="753">
        <v>241</v>
      </c>
      <c r="D17" s="754">
        <v>220.5</v>
      </c>
      <c r="E17" s="755">
        <v>188.1</v>
      </c>
      <c r="F17" s="753">
        <v>70.400000000000006</v>
      </c>
      <c r="G17" s="756">
        <v>60.8</v>
      </c>
      <c r="H17" s="757">
        <v>27</v>
      </c>
      <c r="I17" s="753">
        <v>2297.0590000000002</v>
      </c>
      <c r="J17" s="756">
        <v>2230.3000000000002</v>
      </c>
      <c r="K17" s="757">
        <v>2300.1</v>
      </c>
      <c r="L17" s="737"/>
      <c r="M17" s="1626"/>
      <c r="N17" s="1626"/>
      <c r="O17" s="1626"/>
      <c r="P17" s="1626"/>
      <c r="Q17" s="1626"/>
      <c r="R17" s="1626"/>
      <c r="S17" s="1626"/>
      <c r="T17" s="1626"/>
      <c r="U17" s="1626"/>
      <c r="V17" s="1626"/>
      <c r="W17" s="1256"/>
      <c r="X17" s="1256"/>
      <c r="Y17" s="1256"/>
      <c r="Z17" s="1256"/>
    </row>
    <row r="18" spans="1:27" s="730" customFormat="1" ht="91.5" customHeight="1">
      <c r="B18" s="1627" t="s">
        <v>599</v>
      </c>
      <c r="C18" s="1627"/>
      <c r="D18" s="1627"/>
      <c r="E18" s="1627"/>
      <c r="F18" s="1627"/>
      <c r="G18" s="1627"/>
      <c r="H18" s="1627"/>
      <c r="I18" s="1627"/>
      <c r="J18" s="1627"/>
      <c r="K18" s="1627"/>
      <c r="L18" s="737"/>
      <c r="M18" s="1626"/>
      <c r="N18" s="1626"/>
      <c r="O18" s="1626"/>
      <c r="P18" s="1626"/>
      <c r="Q18" s="1626"/>
      <c r="R18" s="1626"/>
      <c r="S18" s="1626"/>
      <c r="T18" s="1626"/>
      <c r="U18" s="1626"/>
      <c r="V18" s="1626"/>
      <c r="W18" s="1256"/>
      <c r="X18" s="1256"/>
      <c r="Y18" s="1256"/>
      <c r="Z18" s="1256"/>
      <c r="AA18" s="737"/>
    </row>
    <row r="19" spans="1:27" ht="48.75" customHeight="1">
      <c r="A19" s="714" t="s">
        <v>511</v>
      </c>
      <c r="B19" s="714"/>
      <c r="C19" s="715"/>
      <c r="D19" s="715"/>
      <c r="E19" s="716"/>
      <c r="F19" s="716"/>
      <c r="G19" s="716"/>
      <c r="H19" s="716"/>
      <c r="I19" s="717"/>
      <c r="J19" s="717"/>
      <c r="K19" s="717"/>
      <c r="L19" s="717"/>
      <c r="M19" s="1626"/>
      <c r="N19" s="1626"/>
      <c r="O19" s="1626"/>
      <c r="P19" s="1626"/>
      <c r="Q19" s="1626"/>
      <c r="R19" s="1626"/>
      <c r="S19" s="1626"/>
      <c r="T19" s="1626"/>
      <c r="U19" s="1626"/>
      <c r="V19" s="1626"/>
    </row>
    <row r="20" spans="1:27" ht="30">
      <c r="B20" s="759"/>
      <c r="E20" s="716"/>
      <c r="F20" s="716"/>
      <c r="G20" s="761"/>
      <c r="H20" s="718"/>
      <c r="J20" s="718"/>
      <c r="K20" s="718" t="s">
        <v>499</v>
      </c>
      <c r="L20" s="717"/>
      <c r="M20" s="1626"/>
      <c r="N20" s="1626"/>
      <c r="O20" s="1626"/>
      <c r="P20" s="1626"/>
      <c r="Q20" s="1626"/>
      <c r="R20" s="1626"/>
      <c r="S20" s="1626"/>
      <c r="T20" s="1626"/>
      <c r="U20" s="1626"/>
      <c r="V20" s="1626"/>
    </row>
    <row r="21" spans="1:27" s="723" customFormat="1" ht="49.5" customHeight="1">
      <c r="B21" s="724"/>
      <c r="C21" s="1606" t="s">
        <v>19</v>
      </c>
      <c r="D21" s="1607"/>
      <c r="E21" s="1607"/>
      <c r="F21" s="1628" t="s">
        <v>597</v>
      </c>
      <c r="G21" s="1629"/>
      <c r="H21" s="1630"/>
      <c r="I21" s="1631" t="s">
        <v>30</v>
      </c>
      <c r="J21" s="1629"/>
      <c r="K21" s="1630"/>
      <c r="M21" s="1626"/>
      <c r="N21" s="1626"/>
      <c r="O21" s="1626"/>
      <c r="P21" s="1626"/>
      <c r="Q21" s="1626"/>
      <c r="R21" s="1626"/>
      <c r="S21" s="1626"/>
      <c r="T21" s="1626"/>
      <c r="U21" s="1626"/>
      <c r="V21" s="1626"/>
    </row>
    <row r="22" spans="1:27" s="726" customFormat="1" ht="61.5" customHeight="1">
      <c r="B22" s="727"/>
      <c r="C22" s="1619" t="s">
        <v>522</v>
      </c>
      <c r="D22" s="1619" t="s">
        <v>519</v>
      </c>
      <c r="E22" s="1619" t="s">
        <v>524</v>
      </c>
      <c r="F22" s="1637" t="s">
        <v>522</v>
      </c>
      <c r="G22" s="1619" t="s">
        <v>519</v>
      </c>
      <c r="H22" s="1621" t="s">
        <v>524</v>
      </c>
      <c r="I22" s="1632" t="s">
        <v>497</v>
      </c>
      <c r="J22" s="1640" t="s">
        <v>519</v>
      </c>
      <c r="K22" s="1633" t="s">
        <v>524</v>
      </c>
      <c r="M22" s="723"/>
      <c r="N22" s="723"/>
      <c r="O22" s="723"/>
      <c r="P22" s="723"/>
      <c r="Q22" s="723"/>
      <c r="R22" s="723"/>
      <c r="S22" s="723"/>
      <c r="T22" s="723"/>
    </row>
    <row r="23" spans="1:27" s="728" customFormat="1" ht="61.5" customHeight="1">
      <c r="B23" s="729"/>
      <c r="C23" s="1620"/>
      <c r="D23" s="1620"/>
      <c r="E23" s="1620"/>
      <c r="F23" s="1638"/>
      <c r="G23" s="1620"/>
      <c r="H23" s="1622"/>
      <c r="I23" s="1639"/>
      <c r="J23" s="1620"/>
      <c r="K23" s="1634"/>
      <c r="M23" s="726"/>
      <c r="N23" s="726"/>
      <c r="O23" s="726"/>
      <c r="P23" s="726"/>
      <c r="Q23" s="726"/>
      <c r="R23" s="726"/>
      <c r="S23" s="726"/>
      <c r="T23" s="726"/>
    </row>
    <row r="24" spans="1:27" s="730" customFormat="1" ht="49.5" customHeight="1">
      <c r="B24" s="731" t="s">
        <v>503</v>
      </c>
      <c r="C24" s="735">
        <v>25.1</v>
      </c>
      <c r="D24" s="735">
        <v>24.8</v>
      </c>
      <c r="E24" s="762">
        <v>35.299999999999997</v>
      </c>
      <c r="F24" s="763">
        <v>5.9</v>
      </c>
      <c r="G24" s="735">
        <v>3.6</v>
      </c>
      <c r="H24" s="762">
        <v>6.5</v>
      </c>
      <c r="I24" s="763">
        <v>132</v>
      </c>
      <c r="J24" s="735">
        <v>142.6</v>
      </c>
      <c r="K24" s="762">
        <v>182.2</v>
      </c>
      <c r="M24" s="728"/>
      <c r="N24" s="728"/>
      <c r="O24" s="728"/>
      <c r="P24" s="728"/>
      <c r="Q24" s="728"/>
      <c r="R24" s="728"/>
      <c r="S24" s="728"/>
      <c r="T24" s="728"/>
    </row>
    <row r="25" spans="1:27" s="730" customFormat="1" ht="49.5" customHeight="1">
      <c r="B25" s="738" t="s">
        <v>504</v>
      </c>
      <c r="C25" s="742">
        <v>26.3</v>
      </c>
      <c r="D25" s="742">
        <v>31.1</v>
      </c>
      <c r="E25" s="765">
        <v>24.9</v>
      </c>
      <c r="F25" s="766">
        <v>3.1</v>
      </c>
      <c r="G25" s="742">
        <v>9.9</v>
      </c>
      <c r="H25" s="765">
        <v>4.5</v>
      </c>
      <c r="I25" s="766">
        <v>164.2</v>
      </c>
      <c r="J25" s="742">
        <v>162.19999999999999</v>
      </c>
      <c r="K25" s="765">
        <v>197.3</v>
      </c>
    </row>
    <row r="26" spans="1:27" s="730" customFormat="1" ht="49.5" customHeight="1">
      <c r="B26" s="738" t="s">
        <v>526</v>
      </c>
      <c r="C26" s="742">
        <v>17.7</v>
      </c>
      <c r="D26" s="742">
        <v>18</v>
      </c>
      <c r="E26" s="765">
        <v>25.9</v>
      </c>
      <c r="F26" s="766">
        <v>2.2000000000000002</v>
      </c>
      <c r="G26" s="742">
        <v>4.2</v>
      </c>
      <c r="H26" s="765">
        <v>7</v>
      </c>
      <c r="I26" s="766">
        <v>164.5</v>
      </c>
      <c r="J26" s="742">
        <v>197.1</v>
      </c>
      <c r="K26" s="765">
        <v>250.2</v>
      </c>
    </row>
    <row r="27" spans="1:27" s="730" customFormat="1" ht="49.5" customHeight="1">
      <c r="B27" s="738" t="s">
        <v>527</v>
      </c>
      <c r="C27" s="742">
        <v>2.4</v>
      </c>
      <c r="D27" s="742">
        <v>1.9</v>
      </c>
      <c r="E27" s="765">
        <v>4</v>
      </c>
      <c r="F27" s="766">
        <v>-6.9</v>
      </c>
      <c r="G27" s="742">
        <v>-0.6</v>
      </c>
      <c r="H27" s="765">
        <v>-8.5</v>
      </c>
      <c r="I27" s="766">
        <v>140</v>
      </c>
      <c r="J27" s="742">
        <v>137.30000000000001</v>
      </c>
      <c r="K27" s="765">
        <v>114</v>
      </c>
    </row>
    <row r="28" spans="1:27" s="730" customFormat="1" ht="49.5" customHeight="1">
      <c r="B28" s="738" t="s">
        <v>505</v>
      </c>
      <c r="C28" s="742">
        <v>9.1</v>
      </c>
      <c r="D28" s="742">
        <v>19.5</v>
      </c>
      <c r="E28" s="765">
        <v>29.5</v>
      </c>
      <c r="F28" s="766">
        <v>4.7</v>
      </c>
      <c r="G28" s="742">
        <v>10</v>
      </c>
      <c r="H28" s="765">
        <v>21.9</v>
      </c>
      <c r="I28" s="766">
        <v>390.5</v>
      </c>
      <c r="J28" s="742">
        <v>398.7</v>
      </c>
      <c r="K28" s="765">
        <v>411.9</v>
      </c>
    </row>
    <row r="29" spans="1:27" s="730" customFormat="1" ht="49.5" customHeight="1">
      <c r="B29" s="738" t="s">
        <v>506</v>
      </c>
      <c r="C29" s="742">
        <v>40.700000000000003</v>
      </c>
      <c r="D29" s="742">
        <v>37.4</v>
      </c>
      <c r="E29" s="765">
        <v>45</v>
      </c>
      <c r="F29" s="766">
        <v>9</v>
      </c>
      <c r="G29" s="742">
        <v>8.3000000000000007</v>
      </c>
      <c r="H29" s="765">
        <v>8.6999999999999993</v>
      </c>
      <c r="I29" s="766">
        <v>261.7</v>
      </c>
      <c r="J29" s="742">
        <v>292.60000000000002</v>
      </c>
      <c r="K29" s="765">
        <v>304.89999999999998</v>
      </c>
    </row>
    <row r="30" spans="1:27" s="730" customFormat="1" ht="49.5" customHeight="1">
      <c r="B30" s="738" t="s">
        <v>523</v>
      </c>
      <c r="C30" s="742">
        <v>18.100000000000001</v>
      </c>
      <c r="D30" s="742">
        <v>22</v>
      </c>
      <c r="E30" s="765">
        <v>19.399999999999999</v>
      </c>
      <c r="F30" s="766">
        <v>5</v>
      </c>
      <c r="G30" s="742">
        <v>-6.9</v>
      </c>
      <c r="H30" s="765">
        <v>4</v>
      </c>
      <c r="I30" s="766">
        <v>132.1</v>
      </c>
      <c r="J30" s="742">
        <v>130.5</v>
      </c>
      <c r="K30" s="765">
        <v>130.5</v>
      </c>
    </row>
    <row r="31" spans="1:27" s="730" customFormat="1" ht="49.5" customHeight="1">
      <c r="B31" s="602" t="s">
        <v>586</v>
      </c>
      <c r="C31" s="601">
        <v>32.4</v>
      </c>
      <c r="D31" s="601">
        <v>35.5</v>
      </c>
      <c r="E31" s="765">
        <v>35.200000000000003</v>
      </c>
      <c r="F31" s="608">
        <v>3.7</v>
      </c>
      <c r="G31" s="601">
        <v>7.3</v>
      </c>
      <c r="H31" s="765">
        <v>5.7</v>
      </c>
      <c r="I31" s="608">
        <v>287.60000000000002</v>
      </c>
      <c r="J31" s="601">
        <v>331.8</v>
      </c>
      <c r="K31" s="765">
        <v>422.3</v>
      </c>
    </row>
    <row r="32" spans="1:27" s="730" customFormat="1" ht="49.5" customHeight="1">
      <c r="B32" s="602" t="s">
        <v>542</v>
      </c>
      <c r="C32" s="601">
        <v>5</v>
      </c>
      <c r="D32" s="601">
        <v>7.1</v>
      </c>
      <c r="E32" s="765">
        <v>8.1999999999999993</v>
      </c>
      <c r="F32" s="608">
        <v>2.8</v>
      </c>
      <c r="G32" s="601">
        <v>1.3</v>
      </c>
      <c r="H32" s="765">
        <v>2.1</v>
      </c>
      <c r="I32" s="608">
        <v>63</v>
      </c>
      <c r="J32" s="601">
        <v>69.400000000000006</v>
      </c>
      <c r="K32" s="765">
        <v>72.5</v>
      </c>
    </row>
    <row r="33" spans="1:24" s="730" customFormat="1" ht="49.5" customHeight="1">
      <c r="B33" s="738" t="s">
        <v>3</v>
      </c>
      <c r="C33" s="742">
        <v>5.5</v>
      </c>
      <c r="D33" s="742">
        <v>4.5999999999999996</v>
      </c>
      <c r="E33" s="765">
        <v>6.3</v>
      </c>
      <c r="F33" s="766">
        <v>4.5999999999999996</v>
      </c>
      <c r="G33" s="742">
        <v>-1.6</v>
      </c>
      <c r="H33" s="765">
        <v>0.4</v>
      </c>
      <c r="I33" s="766">
        <v>142.30000000000001</v>
      </c>
      <c r="J33" s="742">
        <v>137.4</v>
      </c>
      <c r="K33" s="765">
        <v>144.9</v>
      </c>
    </row>
    <row r="34" spans="1:24" s="730" customFormat="1" ht="49.5" customHeight="1" thickBot="1">
      <c r="B34" s="746" t="s">
        <v>4</v>
      </c>
      <c r="C34" s="750">
        <v>-1.6</v>
      </c>
      <c r="D34" s="750">
        <v>-1.2</v>
      </c>
      <c r="E34" s="767">
        <v>-1.3</v>
      </c>
      <c r="F34" s="764">
        <v>2.4</v>
      </c>
      <c r="G34" s="750">
        <v>5.3</v>
      </c>
      <c r="H34" s="767">
        <v>4.5</v>
      </c>
      <c r="I34" s="764">
        <v>178.8</v>
      </c>
      <c r="J34" s="750">
        <v>138.9</v>
      </c>
      <c r="K34" s="767">
        <v>119.7</v>
      </c>
    </row>
    <row r="35" spans="1:24" s="730" customFormat="1" ht="49.5" customHeight="1" thickTop="1">
      <c r="B35" s="752" t="s">
        <v>5</v>
      </c>
      <c r="C35" s="756">
        <v>180.7</v>
      </c>
      <c r="D35" s="756">
        <v>200.7</v>
      </c>
      <c r="E35" s="768">
        <v>232.4</v>
      </c>
      <c r="F35" s="769">
        <v>36.5</v>
      </c>
      <c r="G35" s="756">
        <v>40.799999999999997</v>
      </c>
      <c r="H35" s="768">
        <v>56.8</v>
      </c>
      <c r="I35" s="769">
        <v>2056.6999999999998</v>
      </c>
      <c r="J35" s="756">
        <v>2138.5</v>
      </c>
      <c r="K35" s="768">
        <v>2350.4</v>
      </c>
    </row>
    <row r="36" spans="1:24" s="730" customFormat="1" ht="49.5" customHeight="1">
      <c r="B36" s="1627" t="s">
        <v>602</v>
      </c>
      <c r="C36" s="1627"/>
      <c r="D36" s="1627"/>
      <c r="E36" s="1635"/>
      <c r="F36" s="1635"/>
      <c r="G36" s="1635"/>
      <c r="H36" s="1635"/>
      <c r="U36" s="1061"/>
      <c r="V36" s="1061"/>
      <c r="W36" s="1061"/>
    </row>
    <row r="37" spans="1:24" s="770" customFormat="1" ht="49.5" customHeight="1">
      <c r="B37" s="1636" t="s">
        <v>585</v>
      </c>
      <c r="C37" s="1636"/>
      <c r="D37" s="1636"/>
      <c r="E37" s="1636"/>
      <c r="F37" s="1636"/>
      <c r="G37" s="1636"/>
      <c r="H37" s="1636"/>
      <c r="I37" s="1636"/>
      <c r="J37" s="1636"/>
      <c r="K37" s="1636"/>
      <c r="L37" s="1061"/>
      <c r="M37" s="758"/>
      <c r="N37" s="758"/>
      <c r="O37" s="758"/>
      <c r="P37" s="758"/>
      <c r="Q37" s="737"/>
      <c r="R37" s="737"/>
      <c r="S37" s="737"/>
      <c r="T37" s="737"/>
      <c r="U37" s="1061"/>
      <c r="V37" s="1061"/>
      <c r="W37" s="1061"/>
      <c r="X37" s="771"/>
    </row>
    <row r="38" spans="1:24" ht="48.75" customHeight="1">
      <c r="A38" s="714" t="s">
        <v>612</v>
      </c>
      <c r="B38" s="714"/>
      <c r="C38" s="715"/>
      <c r="D38" s="715"/>
      <c r="E38" s="716"/>
      <c r="F38" s="716"/>
      <c r="G38" s="716"/>
      <c r="H38" s="716"/>
      <c r="I38" s="717"/>
      <c r="J38" s="717"/>
      <c r="K38" s="717"/>
      <c r="L38" s="717"/>
      <c r="M38" s="758"/>
      <c r="N38" s="758"/>
      <c r="O38" s="758"/>
      <c r="P38" s="758"/>
      <c r="Q38" s="737"/>
      <c r="R38" s="737"/>
      <c r="S38" s="737"/>
      <c r="T38" s="737"/>
      <c r="U38" s="771"/>
      <c r="V38" s="771"/>
      <c r="W38" s="771"/>
      <c r="X38" s="771"/>
    </row>
    <row r="39" spans="1:24" ht="30">
      <c r="B39" s="759"/>
      <c r="D39" s="761"/>
      <c r="E39" s="716"/>
      <c r="F39" s="716"/>
      <c r="G39" s="761"/>
      <c r="H39" s="718"/>
      <c r="I39" s="718"/>
      <c r="J39" s="718" t="s">
        <v>499</v>
      </c>
      <c r="L39" s="717"/>
    </row>
    <row r="40" spans="1:24" s="723" customFormat="1" ht="49.5" customHeight="1">
      <c r="B40" s="724"/>
      <c r="C40" s="1609" t="s">
        <v>597</v>
      </c>
      <c r="D40" s="1610"/>
      <c r="E40" s="1610"/>
      <c r="F40" s="1610"/>
      <c r="G40" s="1609" t="s">
        <v>30</v>
      </c>
      <c r="H40" s="1610"/>
      <c r="I40" s="1610"/>
      <c r="J40" s="1611"/>
      <c r="M40" s="717"/>
      <c r="N40" s="717"/>
      <c r="O40" s="717"/>
      <c r="P40" s="717"/>
      <c r="Q40" s="717"/>
      <c r="R40" s="717"/>
      <c r="S40" s="717"/>
      <c r="T40" s="717"/>
    </row>
    <row r="41" spans="1:24" s="726" customFormat="1" ht="61.5" customHeight="1">
      <c r="B41" s="727"/>
      <c r="C41" s="1613" t="s">
        <v>70</v>
      </c>
      <c r="D41" s="1615" t="s">
        <v>85</v>
      </c>
      <c r="E41" s="1615" t="s">
        <v>231</v>
      </c>
      <c r="F41" s="1619" t="s">
        <v>476</v>
      </c>
      <c r="G41" s="1613" t="s">
        <v>70</v>
      </c>
      <c r="H41" s="1615" t="s">
        <v>85</v>
      </c>
      <c r="I41" s="1615" t="s">
        <v>231</v>
      </c>
      <c r="J41" s="1621" t="s">
        <v>476</v>
      </c>
      <c r="M41" s="723"/>
      <c r="N41" s="723"/>
      <c r="O41" s="723"/>
      <c r="P41" s="723"/>
      <c r="Q41" s="723"/>
      <c r="R41" s="723"/>
      <c r="S41" s="723"/>
      <c r="T41" s="723"/>
    </row>
    <row r="42" spans="1:24" s="728" customFormat="1" ht="61.5" customHeight="1">
      <c r="B42" s="729"/>
      <c r="C42" s="1614"/>
      <c r="D42" s="1616"/>
      <c r="E42" s="1616"/>
      <c r="F42" s="1620"/>
      <c r="G42" s="1614"/>
      <c r="H42" s="1616"/>
      <c r="I42" s="1616"/>
      <c r="J42" s="1622"/>
      <c r="M42" s="726"/>
      <c r="N42" s="726"/>
      <c r="O42" s="726"/>
      <c r="P42" s="726"/>
      <c r="Q42" s="726"/>
      <c r="R42" s="726"/>
      <c r="S42" s="726"/>
      <c r="T42" s="726"/>
    </row>
    <row r="43" spans="1:24" s="730" customFormat="1" ht="49.5" customHeight="1">
      <c r="B43" s="746" t="s">
        <v>21</v>
      </c>
      <c r="C43" s="772">
        <v>6.3</v>
      </c>
      <c r="D43" s="773">
        <v>-0.8</v>
      </c>
      <c r="E43" s="773">
        <v>-2.2999999999999998</v>
      </c>
      <c r="F43" s="773">
        <v>10.3</v>
      </c>
      <c r="G43" s="772">
        <v>416.1</v>
      </c>
      <c r="H43" s="773">
        <v>399.8</v>
      </c>
      <c r="I43" s="773">
        <v>420.5</v>
      </c>
      <c r="J43" s="774">
        <v>460.5</v>
      </c>
      <c r="M43" s="728"/>
      <c r="N43" s="728"/>
      <c r="O43" s="728"/>
      <c r="P43" s="728"/>
      <c r="Q43" s="728"/>
      <c r="R43" s="728"/>
      <c r="S43" s="728"/>
      <c r="T43" s="728"/>
    </row>
    <row r="44" spans="1:24" s="730" customFormat="1" ht="49.5" customHeight="1">
      <c r="B44" s="738" t="s">
        <v>22</v>
      </c>
      <c r="C44" s="775">
        <v>25.1</v>
      </c>
      <c r="D44" s="742">
        <v>12.7</v>
      </c>
      <c r="E44" s="742">
        <v>9.3000000000000007</v>
      </c>
      <c r="F44" s="742">
        <v>0.8</v>
      </c>
      <c r="G44" s="775">
        <v>580.9</v>
      </c>
      <c r="H44" s="742">
        <v>559.70000000000005</v>
      </c>
      <c r="I44" s="742">
        <v>590.79999999999995</v>
      </c>
      <c r="J44" s="743">
        <v>623</v>
      </c>
    </row>
    <row r="45" spans="1:24" s="730" customFormat="1" ht="49.5" customHeight="1">
      <c r="B45" s="738" t="s">
        <v>23</v>
      </c>
      <c r="C45" s="775">
        <v>6.6</v>
      </c>
      <c r="D45" s="742">
        <v>3.2</v>
      </c>
      <c r="E45" s="742">
        <v>7.9</v>
      </c>
      <c r="F45" s="742">
        <v>6.3</v>
      </c>
      <c r="G45" s="775">
        <v>277.39999999999998</v>
      </c>
      <c r="H45" s="742">
        <v>274.60000000000002</v>
      </c>
      <c r="I45" s="742">
        <v>280.3</v>
      </c>
      <c r="J45" s="743">
        <v>290.10000000000002</v>
      </c>
    </row>
    <row r="46" spans="1:24" s="730" customFormat="1" ht="49.5" customHeight="1">
      <c r="B46" s="738" t="s">
        <v>2</v>
      </c>
      <c r="C46" s="775">
        <v>4.3</v>
      </c>
      <c r="D46" s="742">
        <v>7.4</v>
      </c>
      <c r="E46" s="742">
        <v>17.5</v>
      </c>
      <c r="F46" s="742">
        <v>6.8</v>
      </c>
      <c r="G46" s="775">
        <v>404.3</v>
      </c>
      <c r="H46" s="742">
        <v>420.5</v>
      </c>
      <c r="I46" s="742">
        <v>478.4</v>
      </c>
      <c r="J46" s="743">
        <v>491.3</v>
      </c>
    </row>
    <row r="47" spans="1:24" s="730" customFormat="1" ht="49.5" customHeight="1">
      <c r="B47" s="738" t="s">
        <v>3</v>
      </c>
      <c r="C47" s="775">
        <v>1</v>
      </c>
      <c r="D47" s="742">
        <v>0.8</v>
      </c>
      <c r="E47" s="742">
        <v>3.6</v>
      </c>
      <c r="F47" s="742">
        <v>8.6999999999999993</v>
      </c>
      <c r="G47" s="775">
        <v>254.4</v>
      </c>
      <c r="H47" s="742">
        <v>262</v>
      </c>
      <c r="I47" s="742">
        <v>235</v>
      </c>
      <c r="J47" s="743">
        <v>227.8</v>
      </c>
    </row>
    <row r="48" spans="1:24" s="730" customFormat="1" ht="49.5" customHeight="1" thickBot="1">
      <c r="B48" s="746" t="s">
        <v>4</v>
      </c>
      <c r="C48" s="776">
        <v>-44.3</v>
      </c>
      <c r="D48" s="750">
        <v>-9.9</v>
      </c>
      <c r="E48" s="750">
        <v>-8.8000000000000007</v>
      </c>
      <c r="F48" s="750">
        <v>0.2</v>
      </c>
      <c r="G48" s="777">
        <v>257.5</v>
      </c>
      <c r="H48" s="778">
        <v>233.5</v>
      </c>
      <c r="I48" s="750">
        <v>215.3</v>
      </c>
      <c r="J48" s="751">
        <v>204.7</v>
      </c>
    </row>
    <row r="49" spans="2:24" s="730" customFormat="1" ht="49.5" customHeight="1" thickTop="1">
      <c r="B49" s="752" t="s">
        <v>5</v>
      </c>
      <c r="C49" s="779">
        <v>-1</v>
      </c>
      <c r="D49" s="756">
        <v>13.4</v>
      </c>
      <c r="E49" s="756">
        <v>27.3</v>
      </c>
      <c r="F49" s="756">
        <v>33.1</v>
      </c>
      <c r="G49" s="779">
        <v>2190.6999999999998</v>
      </c>
      <c r="H49" s="756">
        <v>2150.1</v>
      </c>
      <c r="I49" s="756">
        <v>2220.1999999999998</v>
      </c>
      <c r="J49" s="757">
        <v>2297.4</v>
      </c>
    </row>
    <row r="50" spans="2:24" s="730" customFormat="1" ht="49.5" customHeight="1">
      <c r="B50" s="1641" t="s">
        <v>598</v>
      </c>
      <c r="C50" s="1641"/>
      <c r="D50" s="1641"/>
      <c r="E50" s="1641"/>
      <c r="F50" s="1641"/>
      <c r="G50" s="1641"/>
      <c r="H50" s="1641"/>
      <c r="I50" s="1641"/>
      <c r="J50" s="1641"/>
      <c r="K50" s="1641"/>
      <c r="L50" s="764"/>
    </row>
    <row r="51" spans="2:24" s="770" customFormat="1" ht="49.5" customHeight="1">
      <c r="B51" s="1636"/>
      <c r="C51" s="1636"/>
      <c r="D51" s="1636"/>
      <c r="E51" s="1636"/>
      <c r="F51" s="1636"/>
      <c r="G51" s="1636"/>
      <c r="H51" s="1636"/>
      <c r="I51" s="1636"/>
      <c r="J51" s="1636"/>
      <c r="K51" s="1636"/>
      <c r="L51" s="1636"/>
      <c r="M51" s="1636"/>
      <c r="N51" s="1636"/>
      <c r="O51" s="1636"/>
      <c r="P51" s="1636"/>
      <c r="Q51" s="1636"/>
      <c r="R51" s="1636"/>
      <c r="S51" s="1636"/>
      <c r="T51" s="1636"/>
      <c r="U51" s="1636"/>
      <c r="V51" s="1636"/>
      <c r="W51" s="1636"/>
      <c r="X51" s="1636"/>
    </row>
    <row r="52" spans="2:24" ht="28.5" customHeight="1">
      <c r="M52" s="737"/>
      <c r="N52" s="737"/>
      <c r="O52" s="737"/>
      <c r="P52" s="737"/>
      <c r="Q52" s="737"/>
      <c r="R52" s="737"/>
      <c r="S52" s="737"/>
      <c r="T52" s="737"/>
    </row>
    <row r="53" spans="2:24" ht="28.5" customHeight="1">
      <c r="M53" s="726"/>
      <c r="N53" s="726"/>
      <c r="O53" s="726"/>
      <c r="P53" s="726"/>
      <c r="Q53" s="726"/>
      <c r="R53" s="726"/>
      <c r="S53" s="726"/>
      <c r="T53" s="726"/>
    </row>
    <row r="54" spans="2:24" ht="28.5" customHeight="1">
      <c r="M54" s="726"/>
      <c r="N54" s="726"/>
      <c r="O54" s="726"/>
      <c r="P54" s="726"/>
      <c r="Q54" s="726"/>
      <c r="R54" s="726"/>
      <c r="S54" s="726"/>
      <c r="T54" s="726"/>
    </row>
    <row r="55" spans="2:24" ht="28.5" customHeight="1">
      <c r="M55" s="726"/>
      <c r="N55" s="726"/>
      <c r="O55" s="726"/>
      <c r="P55" s="726"/>
      <c r="Q55" s="726"/>
      <c r="R55" s="726"/>
      <c r="S55" s="726"/>
      <c r="T55" s="726"/>
    </row>
    <row r="56" spans="2:24" ht="28.5" customHeight="1">
      <c r="M56" s="726"/>
      <c r="N56" s="726"/>
      <c r="O56" s="726"/>
      <c r="P56" s="726"/>
      <c r="Q56" s="726"/>
      <c r="R56" s="726"/>
      <c r="S56" s="726"/>
      <c r="T56" s="726"/>
    </row>
    <row r="57" spans="2:24" ht="28.5" customHeight="1">
      <c r="M57" s="726"/>
      <c r="N57" s="726"/>
      <c r="O57" s="726"/>
      <c r="P57" s="726"/>
      <c r="Q57" s="726"/>
      <c r="R57" s="726"/>
      <c r="S57" s="726"/>
      <c r="T57" s="726"/>
    </row>
    <row r="58" spans="2:24" ht="28.5" customHeight="1">
      <c r="M58" s="726"/>
      <c r="N58" s="726"/>
      <c r="O58" s="726"/>
      <c r="P58" s="726"/>
      <c r="Q58" s="726"/>
      <c r="R58" s="726"/>
      <c r="S58" s="726"/>
      <c r="T58" s="726"/>
    </row>
    <row r="59" spans="2:24" ht="28.5" customHeight="1">
      <c r="M59" s="730"/>
      <c r="N59" s="730"/>
      <c r="O59" s="730"/>
      <c r="P59" s="730"/>
      <c r="Q59" s="730"/>
      <c r="R59" s="730"/>
      <c r="S59" s="730"/>
      <c r="T59" s="730"/>
    </row>
    <row r="60" spans="2:24" ht="28.5" customHeight="1">
      <c r="M60" s="730"/>
      <c r="N60" s="730"/>
      <c r="O60" s="730"/>
      <c r="P60" s="730"/>
      <c r="Q60" s="730"/>
      <c r="R60" s="730"/>
      <c r="S60" s="730"/>
      <c r="T60" s="730"/>
    </row>
  </sheetData>
  <mergeCells count="53">
    <mergeCell ref="B50:K50"/>
    <mergeCell ref="B51:X51"/>
    <mergeCell ref="C41:C42"/>
    <mergeCell ref="D41:D42"/>
    <mergeCell ref="E41:E42"/>
    <mergeCell ref="F41:F42"/>
    <mergeCell ref="G41:G42"/>
    <mergeCell ref="H41:H42"/>
    <mergeCell ref="K22:K23"/>
    <mergeCell ref="B36:H36"/>
    <mergeCell ref="B37:K37"/>
    <mergeCell ref="I41:I42"/>
    <mergeCell ref="J41:J42"/>
    <mergeCell ref="C40:F40"/>
    <mergeCell ref="G40:J40"/>
    <mergeCell ref="C22:C23"/>
    <mergeCell ref="D22:D23"/>
    <mergeCell ref="E22:E23"/>
    <mergeCell ref="F22:F23"/>
    <mergeCell ref="G22:G23"/>
    <mergeCell ref="H22:H23"/>
    <mergeCell ref="I22:I23"/>
    <mergeCell ref="J22:J23"/>
    <mergeCell ref="V4:V5"/>
    <mergeCell ref="M16:V21"/>
    <mergeCell ref="B18:K18"/>
    <mergeCell ref="C21:E21"/>
    <mergeCell ref="F21:H21"/>
    <mergeCell ref="I21:K21"/>
    <mergeCell ref="P4:P5"/>
    <mergeCell ref="Q4:Q5"/>
    <mergeCell ref="R4:R5"/>
    <mergeCell ref="S4:S5"/>
    <mergeCell ref="T4:T5"/>
    <mergeCell ref="U4:U5"/>
    <mergeCell ref="I4:I5"/>
    <mergeCell ref="J4:J5"/>
    <mergeCell ref="K4:K5"/>
    <mergeCell ref="L4:L5"/>
    <mergeCell ref="N4:N5"/>
    <mergeCell ref="O4:O5"/>
    <mergeCell ref="C4:C5"/>
    <mergeCell ref="D4:D5"/>
    <mergeCell ref="E4:E5"/>
    <mergeCell ref="F4:F5"/>
    <mergeCell ref="G4:G5"/>
    <mergeCell ref="H4:H5"/>
    <mergeCell ref="T3:V3"/>
    <mergeCell ref="C3:E3"/>
    <mergeCell ref="F3:H3"/>
    <mergeCell ref="I3:K3"/>
    <mergeCell ref="N3:P3"/>
    <mergeCell ref="Q3:S3"/>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C187-9A1B-4844-9079-1D688073FE31}">
  <dimension ref="A1:AP57"/>
  <sheetViews>
    <sheetView showGridLines="0" view="pageBreakPreview" zoomScale="55" zoomScaleNormal="70" zoomScaleSheetLayoutView="55" workbookViewId="0"/>
  </sheetViews>
  <sheetFormatPr defaultColWidth="9" defaultRowHeight="14.25"/>
  <cols>
    <col min="1" max="2" width="3.625" style="717" customWidth="1"/>
    <col min="3" max="3" width="45.625" style="717" customWidth="1"/>
    <col min="4" max="33" width="12.625" style="719" customWidth="1"/>
    <col min="34" max="39" width="12.875" style="719" customWidth="1"/>
    <col min="40" max="45" width="9.625" style="717" customWidth="1"/>
    <col min="46" max="16384" width="9" style="717"/>
  </cols>
  <sheetData>
    <row r="1" spans="1:42" ht="21" customHeight="1">
      <c r="A1" s="1257" t="s">
        <v>472</v>
      </c>
      <c r="B1" s="1257"/>
      <c r="C1" s="1257"/>
      <c r="AH1" s="717"/>
      <c r="AI1" s="717"/>
      <c r="AJ1" s="717"/>
      <c r="AK1" s="717"/>
      <c r="AL1" s="717"/>
      <c r="AM1" s="717"/>
    </row>
    <row r="2" spans="1:42">
      <c r="I2" s="1258"/>
      <c r="L2" s="1258"/>
      <c r="O2" s="1258"/>
      <c r="R2" s="1258"/>
      <c r="U2" s="1258"/>
      <c r="X2" s="1258"/>
      <c r="AA2" s="1258"/>
      <c r="AG2" s="1258"/>
      <c r="AJ2" s="1258"/>
      <c r="AM2" s="1258" t="s">
        <v>500</v>
      </c>
      <c r="AP2" s="1259"/>
    </row>
    <row r="3" spans="1:42" ht="18" customHeight="1">
      <c r="B3" s="1656"/>
      <c r="C3" s="1657"/>
      <c r="D3" s="1642" t="s">
        <v>85</v>
      </c>
      <c r="E3" s="1643"/>
      <c r="F3" s="1644"/>
      <c r="G3" s="1642" t="s">
        <v>231</v>
      </c>
      <c r="H3" s="1643"/>
      <c r="I3" s="1644"/>
      <c r="J3" s="1642" t="s">
        <v>476</v>
      </c>
      <c r="K3" s="1643"/>
      <c r="L3" s="1644"/>
      <c r="M3" s="1642" t="s">
        <v>497</v>
      </c>
      <c r="N3" s="1643"/>
      <c r="O3" s="1644"/>
      <c r="P3" s="1642" t="s">
        <v>519</v>
      </c>
      <c r="Q3" s="1643"/>
      <c r="R3" s="1644"/>
      <c r="S3" s="1642" t="s">
        <v>524</v>
      </c>
      <c r="T3" s="1643"/>
      <c r="U3" s="1644"/>
      <c r="V3" s="1642" t="s">
        <v>530</v>
      </c>
      <c r="W3" s="1643"/>
      <c r="X3" s="1644"/>
      <c r="Y3" s="1642" t="s">
        <v>575</v>
      </c>
      <c r="Z3" s="1643"/>
      <c r="AA3" s="1644"/>
      <c r="AB3" s="1642" t="s">
        <v>576</v>
      </c>
      <c r="AC3" s="1643"/>
      <c r="AD3" s="1644"/>
      <c r="AE3" s="1642" t="s">
        <v>611</v>
      </c>
      <c r="AF3" s="1643"/>
      <c r="AG3" s="1644"/>
      <c r="AH3" s="1642" t="s">
        <v>639</v>
      </c>
      <c r="AI3" s="1643"/>
      <c r="AJ3" s="1644"/>
      <c r="AK3" s="1642" t="s">
        <v>650</v>
      </c>
      <c r="AL3" s="1643"/>
      <c r="AM3" s="1644"/>
    </row>
    <row r="4" spans="1:42" ht="17.25" customHeight="1">
      <c r="B4" s="1651"/>
      <c r="C4" s="1652"/>
      <c r="D4" s="1645"/>
      <c r="E4" s="1646"/>
      <c r="F4" s="1647"/>
      <c r="G4" s="1645"/>
      <c r="H4" s="1646"/>
      <c r="I4" s="1647"/>
      <c r="J4" s="1645"/>
      <c r="K4" s="1646"/>
      <c r="L4" s="1647"/>
      <c r="M4" s="1645"/>
      <c r="N4" s="1646"/>
      <c r="O4" s="1647"/>
      <c r="P4" s="1645"/>
      <c r="Q4" s="1646"/>
      <c r="R4" s="1647"/>
      <c r="S4" s="1645"/>
      <c r="T4" s="1646"/>
      <c r="U4" s="1647"/>
      <c r="V4" s="1645"/>
      <c r="W4" s="1646"/>
      <c r="X4" s="1647"/>
      <c r="Y4" s="1645"/>
      <c r="Z4" s="1646"/>
      <c r="AA4" s="1647"/>
      <c r="AB4" s="1645"/>
      <c r="AC4" s="1646"/>
      <c r="AD4" s="1647"/>
      <c r="AE4" s="1645"/>
      <c r="AF4" s="1646"/>
      <c r="AG4" s="1647"/>
      <c r="AH4" s="1645"/>
      <c r="AI4" s="1646"/>
      <c r="AJ4" s="1647"/>
      <c r="AK4" s="1645"/>
      <c r="AL4" s="1646"/>
      <c r="AM4" s="1647"/>
    </row>
    <row r="5" spans="1:42" ht="53.25" customHeight="1">
      <c r="B5" s="1658"/>
      <c r="C5" s="1659"/>
      <c r="D5" s="1260" t="s">
        <v>212</v>
      </c>
      <c r="E5" s="1261" t="s">
        <v>213</v>
      </c>
      <c r="F5" s="1262" t="s">
        <v>5</v>
      </c>
      <c r="G5" s="1260" t="s">
        <v>212</v>
      </c>
      <c r="H5" s="1261" t="s">
        <v>213</v>
      </c>
      <c r="I5" s="1262" t="s">
        <v>5</v>
      </c>
      <c r="J5" s="1260" t="s">
        <v>212</v>
      </c>
      <c r="K5" s="1261" t="s">
        <v>213</v>
      </c>
      <c r="L5" s="1262" t="s">
        <v>5</v>
      </c>
      <c r="M5" s="1260" t="s">
        <v>212</v>
      </c>
      <c r="N5" s="1261" t="s">
        <v>213</v>
      </c>
      <c r="O5" s="1262" t="s">
        <v>5</v>
      </c>
      <c r="P5" s="1260" t="s">
        <v>212</v>
      </c>
      <c r="Q5" s="1261" t="s">
        <v>213</v>
      </c>
      <c r="R5" s="1262" t="s">
        <v>5</v>
      </c>
      <c r="S5" s="1260" t="s">
        <v>212</v>
      </c>
      <c r="T5" s="1261" t="s">
        <v>213</v>
      </c>
      <c r="U5" s="1262" t="s">
        <v>5</v>
      </c>
      <c r="V5" s="1260" t="s">
        <v>212</v>
      </c>
      <c r="W5" s="1261" t="s">
        <v>213</v>
      </c>
      <c r="X5" s="1262" t="s">
        <v>5</v>
      </c>
      <c r="Y5" s="1260" t="s">
        <v>212</v>
      </c>
      <c r="Z5" s="1261" t="s">
        <v>213</v>
      </c>
      <c r="AA5" s="1262" t="s">
        <v>5</v>
      </c>
      <c r="AB5" s="1260" t="s">
        <v>212</v>
      </c>
      <c r="AC5" s="1261" t="s">
        <v>213</v>
      </c>
      <c r="AD5" s="1262" t="s">
        <v>5</v>
      </c>
      <c r="AE5" s="1260" t="s">
        <v>212</v>
      </c>
      <c r="AF5" s="1261" t="s">
        <v>213</v>
      </c>
      <c r="AG5" s="1262" t="s">
        <v>5</v>
      </c>
      <c r="AH5" s="1260" t="s">
        <v>212</v>
      </c>
      <c r="AI5" s="1261" t="s">
        <v>213</v>
      </c>
      <c r="AJ5" s="1262" t="s">
        <v>5</v>
      </c>
      <c r="AK5" s="1260" t="s">
        <v>212</v>
      </c>
      <c r="AL5" s="1261" t="s">
        <v>213</v>
      </c>
      <c r="AM5" s="1262" t="s">
        <v>5</v>
      </c>
    </row>
    <row r="6" spans="1:42" ht="26.25" customHeight="1">
      <c r="B6" s="1649" t="s">
        <v>214</v>
      </c>
      <c r="C6" s="1650"/>
      <c r="D6" s="1263">
        <v>91</v>
      </c>
      <c r="E6" s="1264">
        <v>33</v>
      </c>
      <c r="F6" s="1265">
        <v>124</v>
      </c>
      <c r="G6" s="1263">
        <v>72</v>
      </c>
      <c r="H6" s="1264">
        <v>25</v>
      </c>
      <c r="I6" s="1265">
        <v>97</v>
      </c>
      <c r="J6" s="1263">
        <v>72</v>
      </c>
      <c r="K6" s="1264">
        <v>21</v>
      </c>
      <c r="L6" s="1265">
        <v>93</v>
      </c>
      <c r="M6" s="1263">
        <v>67</v>
      </c>
      <c r="N6" s="1264">
        <v>27</v>
      </c>
      <c r="O6" s="1265">
        <v>94</v>
      </c>
      <c r="P6" s="1263">
        <v>68</v>
      </c>
      <c r="Q6" s="1264">
        <v>31</v>
      </c>
      <c r="R6" s="1265">
        <v>99</v>
      </c>
      <c r="S6" s="1263">
        <v>68</v>
      </c>
      <c r="T6" s="1264">
        <v>32</v>
      </c>
      <c r="U6" s="1265">
        <v>100</v>
      </c>
      <c r="V6" s="1263">
        <v>73</v>
      </c>
      <c r="W6" s="1264">
        <v>33</v>
      </c>
      <c r="X6" s="1265">
        <v>106</v>
      </c>
      <c r="Y6" s="781">
        <v>86</v>
      </c>
      <c r="Z6" s="782">
        <v>39</v>
      </c>
      <c r="AA6" s="783">
        <v>125</v>
      </c>
      <c r="AB6" s="781">
        <v>73</v>
      </c>
      <c r="AC6" s="782">
        <v>40</v>
      </c>
      <c r="AD6" s="783">
        <v>113</v>
      </c>
      <c r="AE6" s="781">
        <v>70</v>
      </c>
      <c r="AF6" s="782">
        <v>42</v>
      </c>
      <c r="AG6" s="783">
        <v>112</v>
      </c>
      <c r="AH6" s="781">
        <v>73</v>
      </c>
      <c r="AI6" s="782">
        <v>38</v>
      </c>
      <c r="AJ6" s="783">
        <v>111</v>
      </c>
      <c r="AK6" s="781">
        <v>74</v>
      </c>
      <c r="AL6" s="782">
        <v>32</v>
      </c>
      <c r="AM6" s="783">
        <f>AK6+AL6</f>
        <v>106</v>
      </c>
    </row>
    <row r="7" spans="1:42" ht="26.25" customHeight="1" thickBot="1">
      <c r="B7" s="1651" t="s">
        <v>215</v>
      </c>
      <c r="C7" s="1652"/>
      <c r="D7" s="1266">
        <v>226</v>
      </c>
      <c r="E7" s="1267">
        <v>98</v>
      </c>
      <c r="F7" s="1268">
        <v>324</v>
      </c>
      <c r="G7" s="1266">
        <v>120</v>
      </c>
      <c r="H7" s="1267">
        <v>50</v>
      </c>
      <c r="I7" s="1268">
        <v>170</v>
      </c>
      <c r="J7" s="1266">
        <v>111</v>
      </c>
      <c r="K7" s="1267">
        <v>46</v>
      </c>
      <c r="L7" s="1268">
        <v>157</v>
      </c>
      <c r="M7" s="1266">
        <v>118</v>
      </c>
      <c r="N7" s="1267">
        <v>43</v>
      </c>
      <c r="O7" s="1268">
        <v>161</v>
      </c>
      <c r="P7" s="1266">
        <v>121</v>
      </c>
      <c r="Q7" s="1267">
        <v>44</v>
      </c>
      <c r="R7" s="1268">
        <v>165</v>
      </c>
      <c r="S7" s="1266">
        <v>123</v>
      </c>
      <c r="T7" s="1267">
        <v>46</v>
      </c>
      <c r="U7" s="1268">
        <v>169</v>
      </c>
      <c r="V7" s="1266">
        <v>116</v>
      </c>
      <c r="W7" s="1267">
        <v>44</v>
      </c>
      <c r="X7" s="1268">
        <v>160</v>
      </c>
      <c r="Y7" s="784">
        <v>214</v>
      </c>
      <c r="Z7" s="784">
        <v>91</v>
      </c>
      <c r="AA7" s="785">
        <v>305</v>
      </c>
      <c r="AB7" s="784">
        <v>108</v>
      </c>
      <c r="AC7" s="784">
        <v>42</v>
      </c>
      <c r="AD7" s="785">
        <v>150</v>
      </c>
      <c r="AE7" s="784">
        <v>109</v>
      </c>
      <c r="AF7" s="784">
        <v>43</v>
      </c>
      <c r="AG7" s="785">
        <v>152</v>
      </c>
      <c r="AH7" s="784">
        <v>102</v>
      </c>
      <c r="AI7" s="784">
        <v>44</v>
      </c>
      <c r="AJ7" s="785">
        <v>146</v>
      </c>
      <c r="AK7" s="784">
        <v>104</v>
      </c>
      <c r="AL7" s="784">
        <v>44</v>
      </c>
      <c r="AM7" s="785">
        <f>AK7+AL7</f>
        <v>148</v>
      </c>
    </row>
    <row r="8" spans="1:42" ht="26.25" customHeight="1" thickTop="1">
      <c r="B8" s="1653" t="s">
        <v>5</v>
      </c>
      <c r="C8" s="1654"/>
      <c r="D8" s="1269">
        <v>317</v>
      </c>
      <c r="E8" s="1270">
        <v>131</v>
      </c>
      <c r="F8" s="1271">
        <v>448</v>
      </c>
      <c r="G8" s="1269">
        <v>192</v>
      </c>
      <c r="H8" s="1270">
        <v>75</v>
      </c>
      <c r="I8" s="1271">
        <v>267</v>
      </c>
      <c r="J8" s="1269">
        <v>183</v>
      </c>
      <c r="K8" s="1270">
        <v>67</v>
      </c>
      <c r="L8" s="1271">
        <v>250</v>
      </c>
      <c r="M8" s="1269">
        <v>185</v>
      </c>
      <c r="N8" s="1270">
        <v>70</v>
      </c>
      <c r="O8" s="1271">
        <v>255</v>
      </c>
      <c r="P8" s="1269">
        <v>189</v>
      </c>
      <c r="Q8" s="1270">
        <v>75</v>
      </c>
      <c r="R8" s="1271">
        <v>264</v>
      </c>
      <c r="S8" s="1269">
        <v>191</v>
      </c>
      <c r="T8" s="1270">
        <v>78</v>
      </c>
      <c r="U8" s="1271">
        <v>269</v>
      </c>
      <c r="V8" s="1269">
        <v>189</v>
      </c>
      <c r="W8" s="1270">
        <v>77</v>
      </c>
      <c r="X8" s="1271">
        <v>266</v>
      </c>
      <c r="Y8" s="786">
        <v>300</v>
      </c>
      <c r="Z8" s="787">
        <v>130</v>
      </c>
      <c r="AA8" s="788">
        <v>430</v>
      </c>
      <c r="AB8" s="786">
        <v>181</v>
      </c>
      <c r="AC8" s="787">
        <v>82</v>
      </c>
      <c r="AD8" s="788">
        <v>263</v>
      </c>
      <c r="AE8" s="786">
        <v>179</v>
      </c>
      <c r="AF8" s="787">
        <v>85</v>
      </c>
      <c r="AG8" s="788">
        <v>264</v>
      </c>
      <c r="AH8" s="786">
        <v>175</v>
      </c>
      <c r="AI8" s="787">
        <v>82</v>
      </c>
      <c r="AJ8" s="788">
        <v>257</v>
      </c>
      <c r="AK8" s="786">
        <f>SUM(AK6:AK7)</f>
        <v>178</v>
      </c>
      <c r="AL8" s="787">
        <f>SUM(AL6:AL7)</f>
        <v>76</v>
      </c>
      <c r="AM8" s="788">
        <f>AM6+AM7</f>
        <v>254</v>
      </c>
    </row>
    <row r="9" spans="1:42" ht="26.25" customHeight="1">
      <c r="B9" s="1655" t="s">
        <v>587</v>
      </c>
      <c r="C9" s="1655"/>
      <c r="D9" s="1655"/>
      <c r="E9" s="1655"/>
      <c r="F9" s="1655"/>
      <c r="G9" s="1655"/>
      <c r="H9" s="1655"/>
      <c r="I9" s="1655"/>
      <c r="J9" s="1655"/>
      <c r="K9" s="1655"/>
      <c r="L9" s="1655"/>
      <c r="M9" s="1655"/>
      <c r="N9" s="1655"/>
      <c r="O9" s="1655"/>
      <c r="P9" s="1655"/>
      <c r="Q9" s="1655"/>
      <c r="R9" s="1655"/>
      <c r="S9" s="1655"/>
      <c r="T9" s="1655"/>
      <c r="U9" s="1655"/>
      <c r="V9" s="1655"/>
      <c r="W9" s="1655"/>
      <c r="X9" s="1655"/>
      <c r="Y9" s="1655"/>
      <c r="Z9" s="1655"/>
      <c r="AA9" s="1655"/>
      <c r="AB9" s="1272"/>
      <c r="AC9" s="1272"/>
      <c r="AD9" s="1272"/>
      <c r="AE9" s="1272"/>
      <c r="AF9" s="1272"/>
      <c r="AG9" s="1272"/>
      <c r="AH9" s="717"/>
      <c r="AI9" s="717"/>
      <c r="AJ9" s="717"/>
      <c r="AK9" s="717"/>
      <c r="AL9" s="717"/>
      <c r="AM9" s="717"/>
    </row>
    <row r="10" spans="1:42" ht="21" customHeight="1">
      <c r="B10" s="1648" t="s">
        <v>588</v>
      </c>
      <c r="C10" s="1648"/>
      <c r="D10" s="1648"/>
      <c r="E10" s="1648"/>
      <c r="F10" s="1648"/>
      <c r="G10" s="1648"/>
      <c r="H10" s="1648"/>
      <c r="I10" s="1648"/>
      <c r="J10" s="1648"/>
      <c r="K10" s="1648"/>
      <c r="L10" s="1648"/>
      <c r="M10" s="1648"/>
      <c r="N10" s="1648"/>
      <c r="O10" s="1648"/>
      <c r="P10" s="1648"/>
      <c r="Q10" s="1648"/>
      <c r="R10" s="1648"/>
      <c r="S10" s="1648"/>
      <c r="T10" s="1648"/>
      <c r="U10" s="1648"/>
      <c r="V10" s="1648"/>
      <c r="W10" s="1648"/>
      <c r="X10" s="1648"/>
      <c r="Y10" s="1648"/>
      <c r="Z10" s="1648"/>
      <c r="AA10" s="1648"/>
      <c r="AH10" s="717"/>
      <c r="AI10" s="717"/>
      <c r="AJ10" s="717"/>
      <c r="AK10" s="717"/>
      <c r="AL10" s="717"/>
      <c r="AM10" s="717"/>
    </row>
    <row r="11" spans="1:42" ht="21" customHeight="1">
      <c r="C11" s="1273"/>
      <c r="D11" s="1273"/>
      <c r="E11" s="1273"/>
      <c r="F11" s="1273"/>
      <c r="G11" s="1273"/>
      <c r="H11" s="1273"/>
      <c r="I11" s="1273"/>
      <c r="J11" s="1273"/>
      <c r="K11" s="1273"/>
      <c r="L11" s="1273"/>
      <c r="M11" s="1273"/>
      <c r="N11" s="1273"/>
      <c r="O11" s="1273"/>
      <c r="P11" s="1273"/>
      <c r="Q11" s="1273"/>
      <c r="R11" s="1273"/>
      <c r="S11" s="1273"/>
      <c r="AH11" s="717"/>
      <c r="AI11" s="717"/>
      <c r="AJ11" s="717"/>
      <c r="AK11" s="717"/>
      <c r="AL11" s="717"/>
      <c r="AM11" s="717"/>
    </row>
    <row r="12" spans="1:42" ht="21" customHeight="1">
      <c r="A12" s="1257" t="s">
        <v>473</v>
      </c>
      <c r="B12" s="1257"/>
      <c r="C12" s="1257"/>
      <c r="AH12" s="717"/>
      <c r="AI12" s="717"/>
      <c r="AJ12" s="717"/>
      <c r="AK12" s="717"/>
      <c r="AL12" s="717"/>
      <c r="AM12" s="717"/>
    </row>
    <row r="13" spans="1:42">
      <c r="X13" s="1258"/>
      <c r="AA13" s="1258"/>
      <c r="AD13" s="1258"/>
      <c r="AG13" s="1258" t="s">
        <v>500</v>
      </c>
      <c r="AH13" s="717"/>
      <c r="AI13" s="717"/>
      <c r="AJ13" s="1259"/>
      <c r="AK13" s="717"/>
      <c r="AL13" s="717"/>
      <c r="AM13" s="1259"/>
    </row>
    <row r="14" spans="1:42" ht="18" customHeight="1">
      <c r="B14" s="1656"/>
      <c r="C14" s="1657"/>
      <c r="D14" s="1642" t="s">
        <v>71</v>
      </c>
      <c r="E14" s="1643"/>
      <c r="F14" s="1644"/>
      <c r="G14" s="1642" t="s">
        <v>209</v>
      </c>
      <c r="H14" s="1643"/>
      <c r="I14" s="1644"/>
      <c r="J14" s="1642" t="s">
        <v>44</v>
      </c>
      <c r="K14" s="1643"/>
      <c r="L14" s="1644"/>
      <c r="M14" s="1642" t="s">
        <v>210</v>
      </c>
      <c r="N14" s="1643"/>
      <c r="O14" s="1644"/>
      <c r="P14" s="1642" t="s">
        <v>14</v>
      </c>
      <c r="Q14" s="1643"/>
      <c r="R14" s="1644"/>
      <c r="S14" s="1642" t="s">
        <v>211</v>
      </c>
      <c r="T14" s="1643"/>
      <c r="U14" s="1644"/>
      <c r="V14" s="1642" t="s">
        <v>18</v>
      </c>
      <c r="W14" s="1643"/>
      <c r="X14" s="1644"/>
      <c r="Y14" s="1642" t="s">
        <v>31</v>
      </c>
      <c r="Z14" s="1643"/>
      <c r="AA14" s="1644"/>
      <c r="AB14" s="1642" t="s">
        <v>33</v>
      </c>
      <c r="AC14" s="1643"/>
      <c r="AD14" s="1644"/>
      <c r="AE14" s="1642" t="s">
        <v>85</v>
      </c>
      <c r="AF14" s="1643"/>
      <c r="AG14" s="1644"/>
      <c r="AH14" s="717"/>
      <c r="AI14" s="717"/>
      <c r="AJ14" s="717"/>
      <c r="AK14" s="717"/>
      <c r="AL14" s="717"/>
      <c r="AM14" s="717"/>
    </row>
    <row r="15" spans="1:42" ht="17.25" customHeight="1">
      <c r="B15" s="1651"/>
      <c r="C15" s="1652"/>
      <c r="D15" s="1645"/>
      <c r="E15" s="1646"/>
      <c r="F15" s="1647"/>
      <c r="G15" s="1645"/>
      <c r="H15" s="1646"/>
      <c r="I15" s="1647"/>
      <c r="J15" s="1645"/>
      <c r="K15" s="1646"/>
      <c r="L15" s="1647"/>
      <c r="M15" s="1645"/>
      <c r="N15" s="1646"/>
      <c r="O15" s="1647"/>
      <c r="P15" s="1645"/>
      <c r="Q15" s="1646"/>
      <c r="R15" s="1647"/>
      <c r="S15" s="1645"/>
      <c r="T15" s="1646"/>
      <c r="U15" s="1647"/>
      <c r="V15" s="1645"/>
      <c r="W15" s="1646"/>
      <c r="X15" s="1647"/>
      <c r="Y15" s="1645"/>
      <c r="Z15" s="1646"/>
      <c r="AA15" s="1647"/>
      <c r="AB15" s="1645"/>
      <c r="AC15" s="1646"/>
      <c r="AD15" s="1647"/>
      <c r="AE15" s="1645"/>
      <c r="AF15" s="1646"/>
      <c r="AG15" s="1647"/>
      <c r="AH15" s="717"/>
      <c r="AI15" s="717"/>
      <c r="AJ15" s="717"/>
      <c r="AK15" s="717"/>
      <c r="AL15" s="717"/>
      <c r="AM15" s="717"/>
    </row>
    <row r="16" spans="1:42" ht="53.25" customHeight="1">
      <c r="B16" s="1658"/>
      <c r="C16" s="1659"/>
      <c r="D16" s="1260" t="s">
        <v>212</v>
      </c>
      <c r="E16" s="1261" t="s">
        <v>213</v>
      </c>
      <c r="F16" s="1262" t="s">
        <v>5</v>
      </c>
      <c r="G16" s="1260" t="s">
        <v>212</v>
      </c>
      <c r="H16" s="1261" t="s">
        <v>213</v>
      </c>
      <c r="I16" s="1262" t="s">
        <v>5</v>
      </c>
      <c r="J16" s="1260" t="s">
        <v>212</v>
      </c>
      <c r="K16" s="1261" t="s">
        <v>213</v>
      </c>
      <c r="L16" s="1262" t="s">
        <v>5</v>
      </c>
      <c r="M16" s="1260" t="s">
        <v>212</v>
      </c>
      <c r="N16" s="1261" t="s">
        <v>213</v>
      </c>
      <c r="O16" s="1262" t="s">
        <v>5</v>
      </c>
      <c r="P16" s="1260" t="s">
        <v>212</v>
      </c>
      <c r="Q16" s="1261" t="s">
        <v>213</v>
      </c>
      <c r="R16" s="1262" t="s">
        <v>5</v>
      </c>
      <c r="S16" s="1260" t="s">
        <v>212</v>
      </c>
      <c r="T16" s="1261" t="s">
        <v>213</v>
      </c>
      <c r="U16" s="1262" t="s">
        <v>5</v>
      </c>
      <c r="V16" s="1260" t="s">
        <v>212</v>
      </c>
      <c r="W16" s="1261" t="s">
        <v>213</v>
      </c>
      <c r="X16" s="1262" t="s">
        <v>5</v>
      </c>
      <c r="Y16" s="1260" t="s">
        <v>212</v>
      </c>
      <c r="Z16" s="1261" t="s">
        <v>213</v>
      </c>
      <c r="AA16" s="1262" t="s">
        <v>5</v>
      </c>
      <c r="AB16" s="1260" t="s">
        <v>212</v>
      </c>
      <c r="AC16" s="1261" t="s">
        <v>213</v>
      </c>
      <c r="AD16" s="1262" t="s">
        <v>5</v>
      </c>
      <c r="AE16" s="1260" t="s">
        <v>212</v>
      </c>
      <c r="AF16" s="1261" t="s">
        <v>213</v>
      </c>
      <c r="AG16" s="1262" t="s">
        <v>5</v>
      </c>
      <c r="AH16" s="717"/>
      <c r="AI16" s="717"/>
      <c r="AJ16" s="717"/>
      <c r="AK16" s="717"/>
      <c r="AL16" s="717"/>
      <c r="AM16" s="717"/>
    </row>
    <row r="17" spans="1:39" ht="26.25" customHeight="1">
      <c r="B17" s="1649" t="s">
        <v>214</v>
      </c>
      <c r="C17" s="1650"/>
      <c r="D17" s="781">
        <v>128</v>
      </c>
      <c r="E17" s="782">
        <v>69</v>
      </c>
      <c r="F17" s="783">
        <v>197</v>
      </c>
      <c r="G17" s="781">
        <v>123</v>
      </c>
      <c r="H17" s="782">
        <v>60</v>
      </c>
      <c r="I17" s="783">
        <v>183</v>
      </c>
      <c r="J17" s="781">
        <v>115</v>
      </c>
      <c r="K17" s="782">
        <v>60</v>
      </c>
      <c r="L17" s="783">
        <v>175</v>
      </c>
      <c r="M17" s="1263">
        <v>119</v>
      </c>
      <c r="N17" s="1264">
        <v>63</v>
      </c>
      <c r="O17" s="1265">
        <v>182</v>
      </c>
      <c r="P17" s="1263">
        <v>126</v>
      </c>
      <c r="Q17" s="1264">
        <v>63</v>
      </c>
      <c r="R17" s="1265">
        <v>189</v>
      </c>
      <c r="S17" s="1263">
        <v>109</v>
      </c>
      <c r="T17" s="1264">
        <v>49</v>
      </c>
      <c r="U17" s="1265">
        <v>158</v>
      </c>
      <c r="V17" s="1263">
        <v>98</v>
      </c>
      <c r="W17" s="1264">
        <v>41</v>
      </c>
      <c r="X17" s="1265">
        <v>139</v>
      </c>
      <c r="Y17" s="1263">
        <v>93</v>
      </c>
      <c r="Z17" s="1264">
        <v>42</v>
      </c>
      <c r="AA17" s="1265">
        <v>135</v>
      </c>
      <c r="AB17" s="1263">
        <v>90</v>
      </c>
      <c r="AC17" s="1264">
        <v>37</v>
      </c>
      <c r="AD17" s="1265">
        <v>127</v>
      </c>
      <c r="AE17" s="1263">
        <v>91</v>
      </c>
      <c r="AF17" s="1264">
        <v>32</v>
      </c>
      <c r="AG17" s="1265">
        <v>123</v>
      </c>
      <c r="AH17" s="717"/>
      <c r="AI17" s="717"/>
      <c r="AJ17" s="717"/>
      <c r="AK17" s="717"/>
      <c r="AL17" s="717"/>
      <c r="AM17" s="717"/>
    </row>
    <row r="18" spans="1:39" ht="26.25" customHeight="1" thickBot="1">
      <c r="B18" s="1651" t="s">
        <v>215</v>
      </c>
      <c r="C18" s="1652"/>
      <c r="D18" s="784">
        <v>199</v>
      </c>
      <c r="E18" s="1274">
        <v>159</v>
      </c>
      <c r="F18" s="785">
        <v>358</v>
      </c>
      <c r="G18" s="784">
        <v>205</v>
      </c>
      <c r="H18" s="1274">
        <v>128</v>
      </c>
      <c r="I18" s="785">
        <v>333</v>
      </c>
      <c r="J18" s="784">
        <v>206</v>
      </c>
      <c r="K18" s="1274">
        <v>132</v>
      </c>
      <c r="L18" s="785">
        <v>338</v>
      </c>
      <c r="M18" s="1266">
        <v>215</v>
      </c>
      <c r="N18" s="1267">
        <v>137</v>
      </c>
      <c r="O18" s="1268">
        <v>352</v>
      </c>
      <c r="P18" s="1266">
        <v>234</v>
      </c>
      <c r="Q18" s="1267">
        <v>146</v>
      </c>
      <c r="R18" s="1268">
        <v>380</v>
      </c>
      <c r="S18" s="1266">
        <v>245</v>
      </c>
      <c r="T18" s="1267">
        <v>135</v>
      </c>
      <c r="U18" s="1268">
        <v>380</v>
      </c>
      <c r="V18" s="1266">
        <v>231</v>
      </c>
      <c r="W18" s="1267">
        <v>120</v>
      </c>
      <c r="X18" s="1268">
        <v>351</v>
      </c>
      <c r="Y18" s="1266">
        <v>227</v>
      </c>
      <c r="Z18" s="1267">
        <v>113</v>
      </c>
      <c r="AA18" s="1268">
        <v>340</v>
      </c>
      <c r="AB18" s="1266">
        <v>233</v>
      </c>
      <c r="AC18" s="1267">
        <v>102</v>
      </c>
      <c r="AD18" s="1268">
        <v>335</v>
      </c>
      <c r="AE18" s="1266">
        <v>226</v>
      </c>
      <c r="AF18" s="1267">
        <v>97</v>
      </c>
      <c r="AG18" s="1268">
        <v>323</v>
      </c>
      <c r="AH18" s="717"/>
      <c r="AI18" s="717"/>
      <c r="AJ18" s="717"/>
      <c r="AK18" s="717"/>
      <c r="AL18" s="717"/>
      <c r="AM18" s="717"/>
    </row>
    <row r="19" spans="1:39" ht="26.25" customHeight="1" thickTop="1">
      <c r="B19" s="1653" t="s">
        <v>5</v>
      </c>
      <c r="C19" s="1654"/>
      <c r="D19" s="786">
        <v>327</v>
      </c>
      <c r="E19" s="787">
        <v>228</v>
      </c>
      <c r="F19" s="788">
        <v>555</v>
      </c>
      <c r="G19" s="786">
        <v>328</v>
      </c>
      <c r="H19" s="787">
        <v>188</v>
      </c>
      <c r="I19" s="788">
        <v>516</v>
      </c>
      <c r="J19" s="786">
        <v>321</v>
      </c>
      <c r="K19" s="787">
        <v>192</v>
      </c>
      <c r="L19" s="788">
        <v>513</v>
      </c>
      <c r="M19" s="1269">
        <v>334</v>
      </c>
      <c r="N19" s="1270">
        <v>200</v>
      </c>
      <c r="O19" s="1271">
        <v>534</v>
      </c>
      <c r="P19" s="1269">
        <v>360</v>
      </c>
      <c r="Q19" s="1270">
        <v>209</v>
      </c>
      <c r="R19" s="1271">
        <v>569</v>
      </c>
      <c r="S19" s="1269">
        <v>354</v>
      </c>
      <c r="T19" s="1270">
        <v>184</v>
      </c>
      <c r="U19" s="1271">
        <v>538</v>
      </c>
      <c r="V19" s="1269">
        <v>329</v>
      </c>
      <c r="W19" s="1270">
        <v>161</v>
      </c>
      <c r="X19" s="1271">
        <v>490</v>
      </c>
      <c r="Y19" s="1269">
        <v>320</v>
      </c>
      <c r="Z19" s="1270">
        <v>155</v>
      </c>
      <c r="AA19" s="1271">
        <v>475</v>
      </c>
      <c r="AB19" s="1269">
        <v>323</v>
      </c>
      <c r="AC19" s="1270">
        <v>139</v>
      </c>
      <c r="AD19" s="1271">
        <v>462</v>
      </c>
      <c r="AE19" s="1269">
        <v>317</v>
      </c>
      <c r="AF19" s="1270">
        <v>129</v>
      </c>
      <c r="AG19" s="1271">
        <v>446</v>
      </c>
      <c r="AH19" s="717"/>
      <c r="AI19" s="717"/>
      <c r="AJ19" s="717"/>
      <c r="AK19" s="717"/>
      <c r="AL19" s="717"/>
      <c r="AM19" s="717"/>
    </row>
    <row r="20" spans="1:39" ht="21" customHeight="1">
      <c r="C20" s="1275"/>
      <c r="AH20" s="717"/>
      <c r="AI20" s="717"/>
      <c r="AJ20" s="717"/>
      <c r="AK20" s="717"/>
      <c r="AL20" s="717"/>
      <c r="AM20" s="717"/>
    </row>
    <row r="21" spans="1:39" ht="21" customHeight="1">
      <c r="A21" s="1257" t="s">
        <v>474</v>
      </c>
      <c r="B21" s="1257"/>
      <c r="C21" s="1257"/>
      <c r="AH21" s="717"/>
      <c r="AI21" s="717"/>
      <c r="AJ21" s="717"/>
      <c r="AK21" s="717"/>
      <c r="AL21" s="717"/>
      <c r="AM21" s="717"/>
    </row>
    <row r="22" spans="1:39">
      <c r="I22" s="1258"/>
      <c r="L22" s="1258"/>
      <c r="O22" s="1258"/>
      <c r="R22" s="1258" t="s">
        <v>208</v>
      </c>
      <c r="U22" s="1258"/>
      <c r="AA22" s="1258"/>
      <c r="AD22" s="1258"/>
      <c r="AG22" s="1258"/>
      <c r="AJ22" s="1258"/>
      <c r="AM22" s="1258"/>
    </row>
    <row r="23" spans="1:39" ht="18.75" customHeight="1">
      <c r="B23" s="1656"/>
      <c r="C23" s="1657"/>
      <c r="D23" s="1642" t="s">
        <v>85</v>
      </c>
      <c r="E23" s="1643"/>
      <c r="F23" s="1644"/>
      <c r="G23" s="1642" t="s">
        <v>231</v>
      </c>
      <c r="H23" s="1643"/>
      <c r="I23" s="1644"/>
      <c r="J23" s="1642" t="s">
        <v>476</v>
      </c>
      <c r="K23" s="1643"/>
      <c r="L23" s="1644"/>
      <c r="M23" s="1642" t="s">
        <v>497</v>
      </c>
      <c r="N23" s="1643"/>
      <c r="O23" s="1644"/>
      <c r="P23" s="1642" t="s">
        <v>519</v>
      </c>
      <c r="Q23" s="1643"/>
      <c r="R23" s="1643"/>
      <c r="S23" s="1660"/>
      <c r="T23" s="1661"/>
      <c r="U23" s="1661"/>
      <c r="V23" s="717"/>
      <c r="W23" s="717"/>
      <c r="X23" s="717"/>
      <c r="Y23" s="717"/>
      <c r="Z23" s="717"/>
      <c r="AA23" s="717"/>
      <c r="AB23" s="717"/>
      <c r="AC23" s="717"/>
      <c r="AD23" s="717"/>
      <c r="AE23" s="717"/>
      <c r="AF23" s="717"/>
      <c r="AG23" s="717"/>
      <c r="AH23" s="717"/>
      <c r="AI23" s="717"/>
      <c r="AJ23" s="717"/>
      <c r="AK23" s="717"/>
      <c r="AL23" s="717"/>
      <c r="AM23" s="717"/>
    </row>
    <row r="24" spans="1:39" ht="18" customHeight="1">
      <c r="B24" s="1651"/>
      <c r="C24" s="1652"/>
      <c r="D24" s="1645"/>
      <c r="E24" s="1646"/>
      <c r="F24" s="1647"/>
      <c r="G24" s="1645"/>
      <c r="H24" s="1646"/>
      <c r="I24" s="1647"/>
      <c r="J24" s="1645"/>
      <c r="K24" s="1646"/>
      <c r="L24" s="1647"/>
      <c r="M24" s="1645"/>
      <c r="N24" s="1646"/>
      <c r="O24" s="1647"/>
      <c r="P24" s="1645"/>
      <c r="Q24" s="1646"/>
      <c r="R24" s="1646"/>
      <c r="S24" s="1660"/>
      <c r="T24" s="1661"/>
      <c r="U24" s="1661"/>
      <c r="V24" s="717"/>
      <c r="W24" s="717"/>
      <c r="X24" s="717"/>
      <c r="Y24" s="717"/>
      <c r="Z24" s="717"/>
      <c r="AA24" s="717"/>
      <c r="AB24" s="717"/>
      <c r="AC24" s="717"/>
      <c r="AD24" s="717"/>
      <c r="AE24" s="717"/>
      <c r="AF24" s="717"/>
      <c r="AG24" s="717"/>
      <c r="AH24" s="717"/>
      <c r="AI24" s="717"/>
      <c r="AJ24" s="717"/>
      <c r="AK24" s="717"/>
      <c r="AL24" s="717"/>
      <c r="AM24" s="717"/>
    </row>
    <row r="25" spans="1:39" ht="21" customHeight="1">
      <c r="B25" s="1658"/>
      <c r="C25" s="1659"/>
      <c r="D25" s="1276" t="s">
        <v>225</v>
      </c>
      <c r="E25" s="1277" t="s">
        <v>226</v>
      </c>
      <c r="F25" s="1278" t="s">
        <v>5</v>
      </c>
      <c r="G25" s="1276" t="s">
        <v>225</v>
      </c>
      <c r="H25" s="1277" t="s">
        <v>226</v>
      </c>
      <c r="I25" s="1278" t="s">
        <v>5</v>
      </c>
      <c r="J25" s="1276" t="s">
        <v>225</v>
      </c>
      <c r="K25" s="1277" t="s">
        <v>226</v>
      </c>
      <c r="L25" s="1278" t="s">
        <v>5</v>
      </c>
      <c r="M25" s="1276" t="s">
        <v>225</v>
      </c>
      <c r="N25" s="1277" t="s">
        <v>226</v>
      </c>
      <c r="O25" s="1278" t="s">
        <v>5</v>
      </c>
      <c r="P25" s="1276" t="s">
        <v>225</v>
      </c>
      <c r="Q25" s="1277" t="s">
        <v>226</v>
      </c>
      <c r="R25" s="1279" t="s">
        <v>5</v>
      </c>
      <c r="S25" s="1280"/>
      <c r="T25" s="1281"/>
      <c r="U25" s="1281"/>
      <c r="V25" s="717"/>
      <c r="W25" s="717"/>
      <c r="X25" s="717"/>
      <c r="Y25" s="717"/>
      <c r="Z25" s="717"/>
      <c r="AA25" s="717"/>
      <c r="AB25" s="717"/>
      <c r="AC25" s="717"/>
      <c r="AD25" s="717"/>
      <c r="AE25" s="717"/>
      <c r="AF25" s="717"/>
      <c r="AG25" s="717"/>
      <c r="AH25" s="717"/>
      <c r="AI25" s="717"/>
      <c r="AJ25" s="717"/>
      <c r="AK25" s="717"/>
      <c r="AL25" s="717"/>
      <c r="AM25" s="717"/>
    </row>
    <row r="26" spans="1:39" ht="26.25" customHeight="1">
      <c r="B26" s="1649" t="s">
        <v>214</v>
      </c>
      <c r="C26" s="1650"/>
      <c r="D26" s="1263">
        <v>89</v>
      </c>
      <c r="E26" s="1264">
        <v>35</v>
      </c>
      <c r="F26" s="1265">
        <v>124</v>
      </c>
      <c r="G26" s="1263">
        <v>66</v>
      </c>
      <c r="H26" s="1264">
        <v>31</v>
      </c>
      <c r="I26" s="1265">
        <v>97</v>
      </c>
      <c r="J26" s="1263">
        <v>71</v>
      </c>
      <c r="K26" s="1264">
        <v>22</v>
      </c>
      <c r="L26" s="1265">
        <v>93</v>
      </c>
      <c r="M26" s="1263">
        <v>77</v>
      </c>
      <c r="N26" s="1264">
        <v>14</v>
      </c>
      <c r="O26" s="1265">
        <v>91</v>
      </c>
      <c r="P26" s="1263">
        <v>83</v>
      </c>
      <c r="Q26" s="1264">
        <v>13</v>
      </c>
      <c r="R26" s="1282">
        <v>96</v>
      </c>
      <c r="S26" s="1283"/>
      <c r="T26" s="1272"/>
      <c r="U26" s="1272"/>
      <c r="V26" s="717"/>
      <c r="W26" s="717"/>
      <c r="X26" s="717"/>
      <c r="Y26" s="717"/>
      <c r="Z26" s="717"/>
      <c r="AA26" s="717"/>
      <c r="AB26" s="717"/>
      <c r="AC26" s="717"/>
      <c r="AD26" s="717"/>
      <c r="AE26" s="717"/>
      <c r="AF26" s="717"/>
      <c r="AG26" s="717"/>
      <c r="AH26" s="717"/>
      <c r="AI26" s="717"/>
      <c r="AJ26" s="717"/>
      <c r="AK26" s="717"/>
      <c r="AL26" s="717"/>
      <c r="AM26" s="717"/>
    </row>
    <row r="27" spans="1:39" ht="26.25" customHeight="1" thickBot="1">
      <c r="B27" s="1651" t="s">
        <v>215</v>
      </c>
      <c r="C27" s="1652"/>
      <c r="D27" s="1266">
        <v>218</v>
      </c>
      <c r="E27" s="1267">
        <v>106</v>
      </c>
      <c r="F27" s="1268">
        <v>324</v>
      </c>
      <c r="G27" s="1266">
        <v>124</v>
      </c>
      <c r="H27" s="1267">
        <v>46</v>
      </c>
      <c r="I27" s="1268">
        <v>170</v>
      </c>
      <c r="J27" s="1266">
        <v>112</v>
      </c>
      <c r="K27" s="1267">
        <v>45</v>
      </c>
      <c r="L27" s="1268">
        <v>157</v>
      </c>
      <c r="M27" s="1266">
        <v>102</v>
      </c>
      <c r="N27" s="1267">
        <v>49</v>
      </c>
      <c r="O27" s="1268">
        <v>151</v>
      </c>
      <c r="P27" s="1266">
        <v>110</v>
      </c>
      <c r="Q27" s="1267">
        <v>45</v>
      </c>
      <c r="R27" s="1284">
        <v>155</v>
      </c>
      <c r="S27" s="1283"/>
      <c r="T27" s="1272"/>
      <c r="U27" s="1272"/>
      <c r="V27" s="717"/>
      <c r="W27" s="717"/>
      <c r="X27" s="717"/>
      <c r="Y27" s="717"/>
      <c r="Z27" s="717"/>
      <c r="AA27" s="717"/>
      <c r="AB27" s="717"/>
      <c r="AC27" s="717"/>
      <c r="AD27" s="717"/>
      <c r="AE27" s="717"/>
      <c r="AF27" s="717"/>
      <c r="AG27" s="717"/>
      <c r="AH27" s="717"/>
      <c r="AI27" s="717"/>
      <c r="AJ27" s="717"/>
      <c r="AK27" s="717"/>
      <c r="AL27" s="717"/>
      <c r="AM27" s="717"/>
    </row>
    <row r="28" spans="1:39" ht="26.25" customHeight="1" thickTop="1">
      <c r="B28" s="1653" t="s">
        <v>5</v>
      </c>
      <c r="C28" s="1654"/>
      <c r="D28" s="1269">
        <v>307</v>
      </c>
      <c r="E28" s="1270">
        <v>141</v>
      </c>
      <c r="F28" s="1271">
        <v>448</v>
      </c>
      <c r="G28" s="1269">
        <v>190</v>
      </c>
      <c r="H28" s="1270">
        <v>77</v>
      </c>
      <c r="I28" s="1271">
        <v>267</v>
      </c>
      <c r="J28" s="1269">
        <v>183</v>
      </c>
      <c r="K28" s="1270">
        <v>67</v>
      </c>
      <c r="L28" s="1271">
        <v>250</v>
      </c>
      <c r="M28" s="1269">
        <v>179</v>
      </c>
      <c r="N28" s="1270">
        <v>63</v>
      </c>
      <c r="O28" s="1271">
        <v>242</v>
      </c>
      <c r="P28" s="1269">
        <v>193</v>
      </c>
      <c r="Q28" s="1270">
        <v>58</v>
      </c>
      <c r="R28" s="1285">
        <v>251</v>
      </c>
      <c r="S28" s="1283"/>
      <c r="T28" s="1272"/>
      <c r="U28" s="1272"/>
      <c r="V28" s="717"/>
      <c r="W28" s="717"/>
      <c r="X28" s="717"/>
      <c r="Y28" s="717"/>
      <c r="Z28" s="717"/>
      <c r="AA28" s="717"/>
      <c r="AB28" s="717"/>
      <c r="AC28" s="717"/>
      <c r="AD28" s="717"/>
      <c r="AE28" s="717"/>
      <c r="AF28" s="717"/>
      <c r="AG28" s="717"/>
      <c r="AH28" s="717"/>
      <c r="AI28" s="717"/>
      <c r="AJ28" s="717"/>
      <c r="AK28" s="717"/>
      <c r="AL28" s="717"/>
      <c r="AM28" s="717"/>
    </row>
    <row r="29" spans="1:39" ht="21" customHeight="1">
      <c r="B29" s="1286" t="s">
        <v>216</v>
      </c>
      <c r="C29" s="1287"/>
      <c r="D29" s="1288" t="s">
        <v>222</v>
      </c>
      <c r="G29" s="1288" t="s">
        <v>224</v>
      </c>
      <c r="J29" s="1288" t="s">
        <v>492</v>
      </c>
      <c r="M29" s="1289" t="s">
        <v>564</v>
      </c>
      <c r="N29" s="717"/>
      <c r="O29" s="717"/>
      <c r="P29" s="1289" t="s">
        <v>565</v>
      </c>
      <c r="S29" s="717"/>
      <c r="T29" s="717"/>
      <c r="U29" s="717"/>
      <c r="V29" s="717"/>
      <c r="W29" s="717"/>
      <c r="X29" s="717"/>
      <c r="Y29" s="717"/>
      <c r="Z29" s="717"/>
      <c r="AA29" s="717"/>
      <c r="AB29" s="717"/>
      <c r="AC29" s="717"/>
      <c r="AD29" s="717"/>
      <c r="AE29" s="717"/>
      <c r="AF29" s="717"/>
      <c r="AG29" s="717"/>
      <c r="AH29" s="717"/>
      <c r="AI29" s="717"/>
      <c r="AJ29" s="717"/>
      <c r="AK29" s="717"/>
      <c r="AL29" s="717"/>
      <c r="AM29" s="717"/>
    </row>
    <row r="30" spans="1:39" ht="21" customHeight="1">
      <c r="B30" s="1290"/>
      <c r="C30" s="1287"/>
      <c r="D30" s="1288"/>
      <c r="G30" s="1288"/>
      <c r="J30" s="1288"/>
      <c r="M30" s="1288"/>
      <c r="P30" s="1288"/>
      <c r="S30" s="717"/>
      <c r="T30" s="717"/>
      <c r="U30" s="717"/>
      <c r="V30" s="717"/>
      <c r="W30" s="717"/>
      <c r="X30" s="717"/>
      <c r="Y30" s="717"/>
      <c r="Z30" s="717"/>
      <c r="AA30" s="717"/>
      <c r="AB30" s="717"/>
      <c r="AC30" s="717"/>
      <c r="AD30" s="717"/>
      <c r="AE30" s="717"/>
      <c r="AF30" s="717"/>
      <c r="AG30" s="717"/>
      <c r="AH30" s="717"/>
      <c r="AI30" s="717"/>
      <c r="AJ30" s="717"/>
      <c r="AK30" s="717"/>
      <c r="AL30" s="717"/>
      <c r="AM30" s="717"/>
    </row>
    <row r="31" spans="1:39" ht="21" customHeight="1">
      <c r="B31" s="1291"/>
      <c r="C31" s="1287"/>
      <c r="D31" s="1289"/>
      <c r="E31" s="717"/>
      <c r="G31" s="1288"/>
      <c r="I31" s="1258"/>
      <c r="J31" s="1288"/>
      <c r="L31" s="1258"/>
      <c r="M31" s="717"/>
      <c r="N31" s="717"/>
      <c r="O31" s="1258" t="s">
        <v>208</v>
      </c>
      <c r="P31" s="717"/>
      <c r="Q31" s="924"/>
      <c r="R31" s="924"/>
      <c r="S31" s="924"/>
      <c r="T31" s="1272"/>
      <c r="U31" s="924"/>
      <c r="V31" s="924"/>
      <c r="W31" s="865"/>
      <c r="X31" s="924"/>
      <c r="Y31" s="865"/>
      <c r="AA31" s="717"/>
      <c r="AB31" s="717"/>
      <c r="AD31" s="717"/>
      <c r="AE31" s="717"/>
      <c r="AF31" s="1292" t="s">
        <v>208</v>
      </c>
      <c r="AG31" s="717"/>
      <c r="AH31" s="717"/>
      <c r="AI31" s="717"/>
      <c r="AJ31" s="717"/>
      <c r="AK31" s="717"/>
      <c r="AL31" s="717"/>
      <c r="AM31" s="717"/>
    </row>
    <row r="32" spans="1:39" ht="21" customHeight="1">
      <c r="B32" s="1669" t="s">
        <v>528</v>
      </c>
      <c r="C32" s="1670"/>
      <c r="D32" s="1642" t="s">
        <v>521</v>
      </c>
      <c r="E32" s="1643"/>
      <c r="F32" s="1644"/>
      <c r="G32" s="1642" t="s">
        <v>530</v>
      </c>
      <c r="H32" s="1643"/>
      <c r="I32" s="1644"/>
      <c r="J32" s="1642" t="s">
        <v>567</v>
      </c>
      <c r="K32" s="1643"/>
      <c r="L32" s="1644"/>
      <c r="M32" s="1642" t="s">
        <v>576</v>
      </c>
      <c r="N32" s="1643"/>
      <c r="O32" s="1644"/>
      <c r="P32" s="717"/>
      <c r="Q32" s="1669" t="s">
        <v>528</v>
      </c>
      <c r="R32" s="1670"/>
      <c r="S32" s="1670"/>
      <c r="T32" s="1675"/>
      <c r="U32" s="1662" t="s">
        <v>576</v>
      </c>
      <c r="V32" s="1663"/>
      <c r="W32" s="1664"/>
      <c r="X32" s="1662" t="s">
        <v>611</v>
      </c>
      <c r="Y32" s="1663"/>
      <c r="Z32" s="1664"/>
      <c r="AA32" s="1662" t="s">
        <v>639</v>
      </c>
      <c r="AB32" s="1663"/>
      <c r="AC32" s="1664"/>
      <c r="AD32" s="1662" t="s">
        <v>650</v>
      </c>
      <c r="AE32" s="1663"/>
      <c r="AF32" s="1664"/>
      <c r="AG32" s="717"/>
      <c r="AH32" s="717"/>
      <c r="AI32" s="717"/>
      <c r="AJ32" s="717"/>
      <c r="AK32" s="717"/>
      <c r="AL32" s="717"/>
      <c r="AM32" s="717"/>
    </row>
    <row r="33" spans="1:39" ht="21" customHeight="1">
      <c r="B33" s="1671"/>
      <c r="C33" s="1672"/>
      <c r="D33" s="1645"/>
      <c r="E33" s="1646"/>
      <c r="F33" s="1647"/>
      <c r="G33" s="1645"/>
      <c r="H33" s="1646"/>
      <c r="I33" s="1647"/>
      <c r="J33" s="1645"/>
      <c r="K33" s="1646"/>
      <c r="L33" s="1647"/>
      <c r="M33" s="1645"/>
      <c r="N33" s="1646"/>
      <c r="O33" s="1647"/>
      <c r="P33" s="717"/>
      <c r="Q33" s="1671"/>
      <c r="R33" s="1672"/>
      <c r="S33" s="1672"/>
      <c r="T33" s="1676"/>
      <c r="U33" s="1665"/>
      <c r="V33" s="1666"/>
      <c r="W33" s="1667"/>
      <c r="X33" s="1665"/>
      <c r="Y33" s="1666"/>
      <c r="Z33" s="1667"/>
      <c r="AA33" s="1665"/>
      <c r="AB33" s="1666"/>
      <c r="AC33" s="1667"/>
      <c r="AD33" s="1665"/>
      <c r="AE33" s="1666"/>
      <c r="AF33" s="1667"/>
      <c r="AG33" s="717"/>
      <c r="AH33" s="717"/>
      <c r="AI33" s="717"/>
      <c r="AJ33" s="717"/>
      <c r="AK33" s="717"/>
      <c r="AL33" s="717"/>
      <c r="AM33" s="717"/>
    </row>
    <row r="34" spans="1:39" ht="21" customHeight="1">
      <c r="B34" s="1673"/>
      <c r="C34" s="1674"/>
      <c r="D34" s="1276" t="s">
        <v>225</v>
      </c>
      <c r="E34" s="1277" t="s">
        <v>226</v>
      </c>
      <c r="F34" s="1278" t="s">
        <v>5</v>
      </c>
      <c r="G34" s="1276" t="s">
        <v>225</v>
      </c>
      <c r="H34" s="1277" t="s">
        <v>226</v>
      </c>
      <c r="I34" s="1278" t="s">
        <v>5</v>
      </c>
      <c r="J34" s="1276" t="s">
        <v>225</v>
      </c>
      <c r="K34" s="1277" t="s">
        <v>226</v>
      </c>
      <c r="L34" s="1278" t="s">
        <v>5</v>
      </c>
      <c r="M34" s="1276" t="s">
        <v>225</v>
      </c>
      <c r="N34" s="1277" t="s">
        <v>226</v>
      </c>
      <c r="O34" s="1278" t="s">
        <v>5</v>
      </c>
      <c r="P34" s="717"/>
      <c r="Q34" s="1673"/>
      <c r="R34" s="1674"/>
      <c r="S34" s="1674"/>
      <c r="T34" s="1677"/>
      <c r="U34" s="1276" t="s">
        <v>225</v>
      </c>
      <c r="V34" s="1277" t="s">
        <v>226</v>
      </c>
      <c r="W34" s="1278" t="s">
        <v>5</v>
      </c>
      <c r="X34" s="1276" t="s">
        <v>225</v>
      </c>
      <c r="Y34" s="1277" t="s">
        <v>226</v>
      </c>
      <c r="Z34" s="1278" t="s">
        <v>5</v>
      </c>
      <c r="AA34" s="1276" t="s">
        <v>225</v>
      </c>
      <c r="AB34" s="1277" t="s">
        <v>226</v>
      </c>
      <c r="AC34" s="1278" t="s">
        <v>5</v>
      </c>
      <c r="AD34" s="1276" t="s">
        <v>225</v>
      </c>
      <c r="AE34" s="1277" t="s">
        <v>226</v>
      </c>
      <c r="AF34" s="1278" t="s">
        <v>5</v>
      </c>
      <c r="AG34" s="717"/>
      <c r="AH34" s="717"/>
      <c r="AI34" s="717"/>
      <c r="AJ34" s="717"/>
      <c r="AK34" s="717"/>
      <c r="AL34" s="717"/>
      <c r="AM34" s="717"/>
    </row>
    <row r="35" spans="1:39" ht="21" customHeight="1">
      <c r="B35" s="1649" t="s">
        <v>503</v>
      </c>
      <c r="C35" s="1668"/>
      <c r="D35" s="925">
        <v>17</v>
      </c>
      <c r="E35" s="1293">
        <v>4</v>
      </c>
      <c r="F35" s="1294">
        <f>SUM(D35:E35)</f>
        <v>21</v>
      </c>
      <c r="G35" s="925">
        <v>15</v>
      </c>
      <c r="H35" s="1293">
        <v>9</v>
      </c>
      <c r="I35" s="1294">
        <f>SUM(G35:H35)</f>
        <v>24</v>
      </c>
      <c r="J35" s="925">
        <v>15</v>
      </c>
      <c r="K35" s="1293">
        <v>8</v>
      </c>
      <c r="L35" s="1294">
        <f>SUM(J35:K35)</f>
        <v>23</v>
      </c>
      <c r="M35" s="925">
        <v>14</v>
      </c>
      <c r="N35" s="1293">
        <v>11</v>
      </c>
      <c r="O35" s="1294">
        <v>25</v>
      </c>
      <c r="P35" s="717"/>
      <c r="Q35" s="1649" t="s">
        <v>503</v>
      </c>
      <c r="R35" s="1668"/>
      <c r="S35" s="1668"/>
      <c r="T35" s="1650"/>
      <c r="U35" s="925">
        <v>13</v>
      </c>
      <c r="V35" s="926">
        <v>9</v>
      </c>
      <c r="W35" s="927">
        <v>22</v>
      </c>
      <c r="X35" s="925">
        <v>17</v>
      </c>
      <c r="Y35" s="926">
        <v>4</v>
      </c>
      <c r="Z35" s="927">
        <v>21</v>
      </c>
      <c r="AA35" s="925">
        <v>18</v>
      </c>
      <c r="AB35" s="926">
        <v>5</v>
      </c>
      <c r="AC35" s="927">
        <v>23</v>
      </c>
      <c r="AD35" s="925">
        <v>20</v>
      </c>
      <c r="AE35" s="926">
        <v>6</v>
      </c>
      <c r="AF35" s="927">
        <f>AD35+AE35</f>
        <v>26</v>
      </c>
      <c r="AG35" s="717"/>
      <c r="AH35" s="717"/>
      <c r="AI35" s="717"/>
      <c r="AJ35" s="717"/>
      <c r="AK35" s="717"/>
      <c r="AL35" s="717"/>
      <c r="AM35" s="717"/>
    </row>
    <row r="36" spans="1:39" ht="21" customHeight="1">
      <c r="B36" s="1678" t="s">
        <v>532</v>
      </c>
      <c r="C36" s="1679"/>
      <c r="D36" s="928">
        <v>30</v>
      </c>
      <c r="E36" s="1295">
        <v>8</v>
      </c>
      <c r="F36" s="1296">
        <f t="shared" ref="F36:F45" si="0">SUM(D36:E36)</f>
        <v>38</v>
      </c>
      <c r="G36" s="928">
        <v>29</v>
      </c>
      <c r="H36" s="1295">
        <v>9</v>
      </c>
      <c r="I36" s="1296">
        <f t="shared" ref="I36:I45" si="1">SUM(G36:H36)</f>
        <v>38</v>
      </c>
      <c r="J36" s="928">
        <v>29</v>
      </c>
      <c r="K36" s="1295">
        <v>10</v>
      </c>
      <c r="L36" s="1296">
        <f t="shared" ref="L36:L45" si="2">SUM(J36:K36)</f>
        <v>39</v>
      </c>
      <c r="M36" s="928">
        <v>32</v>
      </c>
      <c r="N36" s="1295">
        <v>7</v>
      </c>
      <c r="O36" s="1296">
        <v>39</v>
      </c>
      <c r="P36" s="717"/>
      <c r="Q36" s="1678" t="s">
        <v>532</v>
      </c>
      <c r="R36" s="1680"/>
      <c r="S36" s="1680"/>
      <c r="T36" s="1679"/>
      <c r="U36" s="928">
        <v>30</v>
      </c>
      <c r="V36" s="929">
        <v>7</v>
      </c>
      <c r="W36" s="927">
        <v>37</v>
      </c>
      <c r="X36" s="928">
        <v>29</v>
      </c>
      <c r="Y36" s="929">
        <v>10</v>
      </c>
      <c r="Z36" s="927">
        <v>39</v>
      </c>
      <c r="AA36" s="928">
        <v>30</v>
      </c>
      <c r="AB36" s="929">
        <v>7</v>
      </c>
      <c r="AC36" s="927">
        <v>37</v>
      </c>
      <c r="AD36" s="928">
        <v>27</v>
      </c>
      <c r="AE36" s="929">
        <v>8</v>
      </c>
      <c r="AF36" s="927">
        <f t="shared" ref="AF36:AF42" si="3">AD36+AE36</f>
        <v>35</v>
      </c>
      <c r="AG36" s="717"/>
      <c r="AH36" s="717"/>
      <c r="AI36" s="717"/>
      <c r="AJ36" s="717"/>
      <c r="AK36" s="717"/>
      <c r="AL36" s="717"/>
      <c r="AM36" s="717"/>
    </row>
    <row r="37" spans="1:39" ht="21" customHeight="1">
      <c r="B37" s="1678" t="s">
        <v>533</v>
      </c>
      <c r="C37" s="1680"/>
      <c r="D37" s="928">
        <v>14</v>
      </c>
      <c r="E37" s="1295">
        <v>2</v>
      </c>
      <c r="F37" s="1296">
        <f t="shared" si="0"/>
        <v>16</v>
      </c>
      <c r="G37" s="928">
        <v>15</v>
      </c>
      <c r="H37" s="1295">
        <v>1</v>
      </c>
      <c r="I37" s="1296">
        <f t="shared" si="1"/>
        <v>16</v>
      </c>
      <c r="J37" s="928">
        <v>12</v>
      </c>
      <c r="K37" s="1295">
        <v>3</v>
      </c>
      <c r="L37" s="1296">
        <f t="shared" si="2"/>
        <v>15</v>
      </c>
      <c r="M37" s="928">
        <v>12</v>
      </c>
      <c r="N37" s="1295">
        <v>1</v>
      </c>
      <c r="O37" s="1296">
        <v>13</v>
      </c>
      <c r="P37" s="717"/>
      <c r="Q37" s="1681" t="s">
        <v>629</v>
      </c>
      <c r="R37" s="1680"/>
      <c r="S37" s="1680"/>
      <c r="T37" s="1679"/>
      <c r="U37" s="928">
        <v>38</v>
      </c>
      <c r="V37" s="929">
        <v>6</v>
      </c>
      <c r="W37" s="927">
        <v>44</v>
      </c>
      <c r="X37" s="928">
        <v>33</v>
      </c>
      <c r="Y37" s="929">
        <v>11</v>
      </c>
      <c r="Z37" s="927">
        <v>44</v>
      </c>
      <c r="AA37" s="928">
        <v>34</v>
      </c>
      <c r="AB37" s="929">
        <v>7</v>
      </c>
      <c r="AC37" s="927">
        <v>41</v>
      </c>
      <c r="AD37" s="928">
        <v>35</v>
      </c>
      <c r="AE37" s="929">
        <v>10</v>
      </c>
      <c r="AF37" s="927">
        <f t="shared" si="3"/>
        <v>45</v>
      </c>
      <c r="AG37" s="717"/>
      <c r="AH37" s="717"/>
      <c r="AI37" s="717"/>
      <c r="AJ37" s="717"/>
      <c r="AK37" s="717"/>
      <c r="AL37" s="717"/>
      <c r="AM37" s="717"/>
    </row>
    <row r="38" spans="1:39" ht="21" customHeight="1">
      <c r="B38" s="1678" t="s">
        <v>537</v>
      </c>
      <c r="C38" s="1680"/>
      <c r="D38" s="928">
        <v>28</v>
      </c>
      <c r="E38" s="1295">
        <v>22</v>
      </c>
      <c r="F38" s="1296">
        <f t="shared" si="0"/>
        <v>50</v>
      </c>
      <c r="G38" s="928">
        <v>30</v>
      </c>
      <c r="H38" s="1295">
        <v>16</v>
      </c>
      <c r="I38" s="1296">
        <f t="shared" si="1"/>
        <v>46</v>
      </c>
      <c r="J38" s="928">
        <v>30</v>
      </c>
      <c r="K38" s="1295">
        <v>6</v>
      </c>
      <c r="L38" s="1296">
        <f t="shared" si="2"/>
        <v>36</v>
      </c>
      <c r="M38" s="928">
        <v>32</v>
      </c>
      <c r="N38" s="1295">
        <v>6</v>
      </c>
      <c r="O38" s="1296">
        <v>38</v>
      </c>
      <c r="P38" s="717"/>
      <c r="Q38" s="1678" t="s">
        <v>630</v>
      </c>
      <c r="R38" s="1680"/>
      <c r="S38" s="1680"/>
      <c r="T38" s="1679"/>
      <c r="U38" s="928">
        <v>10</v>
      </c>
      <c r="V38" s="929">
        <v>7</v>
      </c>
      <c r="W38" s="927">
        <v>17</v>
      </c>
      <c r="X38" s="928">
        <v>12</v>
      </c>
      <c r="Y38" s="929">
        <v>5</v>
      </c>
      <c r="Z38" s="927">
        <v>17</v>
      </c>
      <c r="AA38" s="928">
        <v>12</v>
      </c>
      <c r="AB38" s="929">
        <v>4</v>
      </c>
      <c r="AC38" s="927">
        <v>16</v>
      </c>
      <c r="AD38" s="928">
        <v>13</v>
      </c>
      <c r="AE38" s="929">
        <v>6</v>
      </c>
      <c r="AF38" s="927">
        <f t="shared" si="3"/>
        <v>19</v>
      </c>
      <c r="AG38" s="717"/>
      <c r="AH38" s="717"/>
      <c r="AI38" s="717"/>
      <c r="AJ38" s="717"/>
      <c r="AK38" s="717"/>
      <c r="AL38" s="717"/>
      <c r="AM38" s="717"/>
    </row>
    <row r="39" spans="1:39" ht="21" customHeight="1">
      <c r="B39" s="1678" t="s">
        <v>535</v>
      </c>
      <c r="C39" s="1680"/>
      <c r="D39" s="928">
        <v>17</v>
      </c>
      <c r="E39" s="1295">
        <v>5</v>
      </c>
      <c r="F39" s="1296">
        <f t="shared" si="0"/>
        <v>22</v>
      </c>
      <c r="G39" s="928">
        <v>14</v>
      </c>
      <c r="H39" s="1295">
        <v>5</v>
      </c>
      <c r="I39" s="1296">
        <f t="shared" si="1"/>
        <v>19</v>
      </c>
      <c r="J39" s="928">
        <v>13</v>
      </c>
      <c r="K39" s="1295">
        <v>7</v>
      </c>
      <c r="L39" s="1296">
        <f t="shared" si="2"/>
        <v>20</v>
      </c>
      <c r="M39" s="928">
        <v>10</v>
      </c>
      <c r="N39" s="1295">
        <v>7</v>
      </c>
      <c r="O39" s="1296">
        <v>17</v>
      </c>
      <c r="P39" s="717"/>
      <c r="Q39" s="1678" t="s">
        <v>631</v>
      </c>
      <c r="R39" s="1680"/>
      <c r="S39" s="1680"/>
      <c r="T39" s="1679"/>
      <c r="U39" s="928">
        <v>10</v>
      </c>
      <c r="V39" s="929">
        <v>0</v>
      </c>
      <c r="W39" s="927">
        <v>10</v>
      </c>
      <c r="X39" s="928">
        <v>9</v>
      </c>
      <c r="Y39" s="929">
        <v>0</v>
      </c>
      <c r="Z39" s="927">
        <v>9</v>
      </c>
      <c r="AA39" s="928">
        <v>6</v>
      </c>
      <c r="AB39" s="929">
        <v>1</v>
      </c>
      <c r="AC39" s="927">
        <v>7</v>
      </c>
      <c r="AD39" s="928">
        <v>7</v>
      </c>
      <c r="AE39" s="929">
        <v>0</v>
      </c>
      <c r="AF39" s="927">
        <f t="shared" si="3"/>
        <v>7</v>
      </c>
      <c r="AG39" s="717"/>
      <c r="AH39" s="717"/>
      <c r="AI39" s="717"/>
      <c r="AJ39" s="717"/>
      <c r="AK39" s="717"/>
      <c r="AL39" s="717"/>
      <c r="AM39" s="717"/>
    </row>
    <row r="40" spans="1:39" ht="21" customHeight="1">
      <c r="B40" s="1678" t="s">
        <v>544</v>
      </c>
      <c r="C40" s="1680"/>
      <c r="D40" s="928">
        <v>11</v>
      </c>
      <c r="E40" s="1295">
        <v>3</v>
      </c>
      <c r="F40" s="1296">
        <f t="shared" si="0"/>
        <v>14</v>
      </c>
      <c r="G40" s="928">
        <v>9</v>
      </c>
      <c r="H40" s="1295">
        <v>2</v>
      </c>
      <c r="I40" s="1296">
        <f t="shared" si="1"/>
        <v>11</v>
      </c>
      <c r="J40" s="928">
        <v>9</v>
      </c>
      <c r="K40" s="1295">
        <v>0</v>
      </c>
      <c r="L40" s="1296">
        <f t="shared" si="2"/>
        <v>9</v>
      </c>
      <c r="M40" s="928">
        <v>10</v>
      </c>
      <c r="N40" s="1295">
        <v>0</v>
      </c>
      <c r="O40" s="1296">
        <v>10</v>
      </c>
      <c r="P40" s="717"/>
      <c r="Q40" s="1678" t="s">
        <v>632</v>
      </c>
      <c r="R40" s="1680"/>
      <c r="S40" s="1680"/>
      <c r="T40" s="1679"/>
      <c r="U40" s="928">
        <v>18</v>
      </c>
      <c r="V40" s="929">
        <v>8</v>
      </c>
      <c r="W40" s="927">
        <v>26</v>
      </c>
      <c r="X40" s="928">
        <v>18</v>
      </c>
      <c r="Y40" s="929">
        <v>6</v>
      </c>
      <c r="Z40" s="927">
        <v>24</v>
      </c>
      <c r="AA40" s="928">
        <v>17</v>
      </c>
      <c r="AB40" s="929">
        <v>5</v>
      </c>
      <c r="AC40" s="927">
        <v>22</v>
      </c>
      <c r="AD40" s="928">
        <v>17</v>
      </c>
      <c r="AE40" s="929">
        <v>6</v>
      </c>
      <c r="AF40" s="927">
        <f t="shared" si="3"/>
        <v>23</v>
      </c>
      <c r="AG40" s="717"/>
      <c r="AH40" s="717"/>
      <c r="AI40" s="717"/>
      <c r="AJ40" s="717"/>
      <c r="AK40" s="717"/>
      <c r="AL40" s="717"/>
      <c r="AM40" s="717"/>
    </row>
    <row r="41" spans="1:39" ht="21" customHeight="1">
      <c r="B41" s="1678" t="s">
        <v>545</v>
      </c>
      <c r="C41" s="1680"/>
      <c r="D41" s="928">
        <v>15</v>
      </c>
      <c r="E41" s="1295">
        <v>5</v>
      </c>
      <c r="F41" s="1296">
        <f t="shared" si="0"/>
        <v>20</v>
      </c>
      <c r="G41" s="928">
        <v>12</v>
      </c>
      <c r="H41" s="1295">
        <v>8</v>
      </c>
      <c r="I41" s="1296">
        <f t="shared" si="1"/>
        <v>20</v>
      </c>
      <c r="J41" s="928">
        <v>12</v>
      </c>
      <c r="K41" s="1295">
        <v>6</v>
      </c>
      <c r="L41" s="1296">
        <f t="shared" si="2"/>
        <v>18</v>
      </c>
      <c r="M41" s="928">
        <v>13</v>
      </c>
      <c r="N41" s="1295">
        <v>4</v>
      </c>
      <c r="O41" s="1296">
        <v>17</v>
      </c>
      <c r="P41" s="717"/>
      <c r="Q41" s="1678" t="s">
        <v>633</v>
      </c>
      <c r="R41" s="1680"/>
      <c r="S41" s="1680"/>
      <c r="T41" s="1679"/>
      <c r="U41" s="928">
        <v>14</v>
      </c>
      <c r="V41" s="929">
        <v>10</v>
      </c>
      <c r="W41" s="927">
        <v>24</v>
      </c>
      <c r="X41" s="928">
        <v>16</v>
      </c>
      <c r="Y41" s="929">
        <v>10</v>
      </c>
      <c r="Z41" s="927">
        <v>26</v>
      </c>
      <c r="AA41" s="928">
        <v>18</v>
      </c>
      <c r="AB41" s="929">
        <v>11</v>
      </c>
      <c r="AC41" s="927">
        <v>29</v>
      </c>
      <c r="AD41" s="928">
        <v>23</v>
      </c>
      <c r="AE41" s="929">
        <v>14</v>
      </c>
      <c r="AF41" s="927">
        <f t="shared" si="3"/>
        <v>37</v>
      </c>
      <c r="AG41" s="717"/>
      <c r="AH41" s="717"/>
      <c r="AI41" s="717"/>
      <c r="AJ41" s="717"/>
      <c r="AK41" s="717"/>
      <c r="AL41" s="717"/>
      <c r="AM41" s="717"/>
    </row>
    <row r="42" spans="1:39" ht="21" customHeight="1" thickBot="1">
      <c r="B42" s="1678" t="s">
        <v>539</v>
      </c>
      <c r="C42" s="1680"/>
      <c r="D42" s="928">
        <v>28</v>
      </c>
      <c r="E42" s="1295">
        <v>8</v>
      </c>
      <c r="F42" s="1296">
        <f t="shared" si="0"/>
        <v>36</v>
      </c>
      <c r="G42" s="928">
        <v>26</v>
      </c>
      <c r="H42" s="1295">
        <v>10</v>
      </c>
      <c r="I42" s="1296">
        <f t="shared" si="1"/>
        <v>36</v>
      </c>
      <c r="J42" s="928">
        <v>24</v>
      </c>
      <c r="K42" s="1295">
        <v>9</v>
      </c>
      <c r="L42" s="1296">
        <f t="shared" si="2"/>
        <v>33</v>
      </c>
      <c r="M42" s="928">
        <v>18</v>
      </c>
      <c r="N42" s="1295">
        <v>13</v>
      </c>
      <c r="O42" s="1296">
        <v>31</v>
      </c>
      <c r="P42" s="717"/>
      <c r="Q42" s="1682" t="s">
        <v>3</v>
      </c>
      <c r="R42" s="1683"/>
      <c r="S42" s="1683"/>
      <c r="T42" s="1684"/>
      <c r="U42" s="930">
        <v>32</v>
      </c>
      <c r="V42" s="931">
        <v>11</v>
      </c>
      <c r="W42" s="932">
        <v>43</v>
      </c>
      <c r="X42" s="930">
        <v>33</v>
      </c>
      <c r="Y42" s="931">
        <v>5</v>
      </c>
      <c r="Z42" s="932">
        <v>38</v>
      </c>
      <c r="AA42" s="930">
        <v>31</v>
      </c>
      <c r="AB42" s="931">
        <v>7</v>
      </c>
      <c r="AC42" s="932">
        <v>38</v>
      </c>
      <c r="AD42" s="1297">
        <v>27</v>
      </c>
      <c r="AE42" s="1298">
        <v>6</v>
      </c>
      <c r="AF42" s="1299">
        <f t="shared" si="3"/>
        <v>33</v>
      </c>
      <c r="AG42" s="717"/>
      <c r="AH42" s="717"/>
      <c r="AI42" s="717"/>
      <c r="AJ42" s="717"/>
      <c r="AK42" s="717"/>
      <c r="AL42" s="717"/>
      <c r="AM42" s="717"/>
    </row>
    <row r="43" spans="1:39" ht="21" customHeight="1" thickTop="1">
      <c r="B43" s="1678" t="s">
        <v>541</v>
      </c>
      <c r="C43" s="1680"/>
      <c r="D43" s="928">
        <v>9</v>
      </c>
      <c r="E43" s="1295">
        <v>1</v>
      </c>
      <c r="F43" s="1296">
        <f t="shared" si="0"/>
        <v>10</v>
      </c>
      <c r="G43" s="928">
        <v>9</v>
      </c>
      <c r="H43" s="1295">
        <v>3</v>
      </c>
      <c r="I43" s="1296">
        <f t="shared" si="1"/>
        <v>12</v>
      </c>
      <c r="J43" s="928">
        <v>7</v>
      </c>
      <c r="K43" s="1295">
        <v>0</v>
      </c>
      <c r="L43" s="1296">
        <f t="shared" si="2"/>
        <v>7</v>
      </c>
      <c r="M43" s="928">
        <v>5</v>
      </c>
      <c r="N43" s="1295">
        <v>2</v>
      </c>
      <c r="O43" s="1296">
        <v>7</v>
      </c>
      <c r="P43" s="717"/>
      <c r="Q43" s="1653" t="s">
        <v>5</v>
      </c>
      <c r="R43" s="1685"/>
      <c r="S43" s="1685"/>
      <c r="T43" s="1654"/>
      <c r="U43" s="933">
        <v>165</v>
      </c>
      <c r="V43" s="934">
        <v>58</v>
      </c>
      <c r="W43" s="935">
        <v>223</v>
      </c>
      <c r="X43" s="936">
        <v>167</v>
      </c>
      <c r="Y43" s="934">
        <v>51</v>
      </c>
      <c r="Z43" s="935">
        <v>218</v>
      </c>
      <c r="AA43" s="936">
        <v>166</v>
      </c>
      <c r="AB43" s="934">
        <v>47</v>
      </c>
      <c r="AC43" s="935">
        <v>213</v>
      </c>
      <c r="AD43" s="1300">
        <f>SUM(AD35:AD42)</f>
        <v>169</v>
      </c>
      <c r="AE43" s="787">
        <f>SUM(AE35:AE42)</f>
        <v>56</v>
      </c>
      <c r="AF43" s="1301">
        <f>AD43+AE43</f>
        <v>225</v>
      </c>
      <c r="AG43" s="717"/>
      <c r="AH43" s="717"/>
      <c r="AI43" s="717"/>
      <c r="AJ43" s="717"/>
      <c r="AK43" s="717"/>
      <c r="AL43" s="717"/>
      <c r="AM43" s="717"/>
    </row>
    <row r="44" spans="1:39" ht="21" customHeight="1" thickBot="1">
      <c r="B44" s="1686" t="s">
        <v>3</v>
      </c>
      <c r="C44" s="1687"/>
      <c r="D44" s="930">
        <v>22</v>
      </c>
      <c r="E44" s="1302">
        <v>4</v>
      </c>
      <c r="F44" s="1303">
        <f t="shared" si="0"/>
        <v>26</v>
      </c>
      <c r="G44" s="930">
        <v>25</v>
      </c>
      <c r="H44" s="1302">
        <v>1</v>
      </c>
      <c r="I44" s="1303">
        <f t="shared" si="1"/>
        <v>26</v>
      </c>
      <c r="J44" s="930">
        <v>24</v>
      </c>
      <c r="K44" s="1302">
        <v>4</v>
      </c>
      <c r="L44" s="1303">
        <f t="shared" si="2"/>
        <v>28</v>
      </c>
      <c r="M44" s="930">
        <v>18</v>
      </c>
      <c r="N44" s="1302">
        <v>8</v>
      </c>
      <c r="O44" s="1303">
        <v>26</v>
      </c>
      <c r="Q44" s="1688"/>
      <c r="R44" s="1688"/>
      <c r="S44" s="1688"/>
      <c r="T44" s="1688"/>
      <c r="U44" s="1688"/>
      <c r="V44" s="1688"/>
      <c r="W44" s="1688"/>
      <c r="X44" s="1688"/>
      <c r="Y44" s="1688"/>
      <c r="Z44" s="1688"/>
      <c r="AA44" s="1688"/>
      <c r="AB44" s="1688"/>
      <c r="AC44" s="1688"/>
      <c r="AD44" s="1688"/>
      <c r="AE44" s="1688"/>
      <c r="AF44" s="1688"/>
      <c r="AG44" s="717"/>
      <c r="AH44" s="717"/>
      <c r="AI44" s="717"/>
      <c r="AJ44" s="717"/>
      <c r="AK44" s="717"/>
      <c r="AL44" s="717"/>
      <c r="AM44" s="717"/>
    </row>
    <row r="45" spans="1:39" ht="21" customHeight="1" thickTop="1">
      <c r="B45" s="1653" t="s">
        <v>5</v>
      </c>
      <c r="C45" s="1685"/>
      <c r="D45" s="1304">
        <f>SUM(D35:D44)</f>
        <v>191</v>
      </c>
      <c r="E45" s="1305">
        <f>SUM(E35:E44)</f>
        <v>62</v>
      </c>
      <c r="F45" s="1306">
        <f t="shared" si="0"/>
        <v>253</v>
      </c>
      <c r="G45" s="1304">
        <f>SUM(G35:G44)</f>
        <v>184</v>
      </c>
      <c r="H45" s="1305">
        <f>SUM(H35:H44)</f>
        <v>64</v>
      </c>
      <c r="I45" s="1306">
        <f t="shared" si="1"/>
        <v>248</v>
      </c>
      <c r="J45" s="1304">
        <f>SUM(J35:J44)</f>
        <v>175</v>
      </c>
      <c r="K45" s="1305">
        <f>SUM(K35:K44)</f>
        <v>53</v>
      </c>
      <c r="L45" s="1306">
        <f t="shared" si="2"/>
        <v>228</v>
      </c>
      <c r="M45" s="1304">
        <f>SUM(M35:M44)</f>
        <v>164</v>
      </c>
      <c r="N45" s="1305">
        <f>SUM(N35:N44)</f>
        <v>59</v>
      </c>
      <c r="O45" s="1306">
        <f t="shared" ref="O45" si="4">SUM(M45:N45)</f>
        <v>223</v>
      </c>
      <c r="P45" s="717"/>
      <c r="Q45" s="1688"/>
      <c r="R45" s="1688"/>
      <c r="S45" s="1688"/>
      <c r="T45" s="1688"/>
      <c r="U45" s="1688"/>
      <c r="V45" s="1688"/>
      <c r="W45" s="1688"/>
      <c r="X45" s="1688"/>
      <c r="Y45" s="1688"/>
      <c r="Z45" s="1688"/>
      <c r="AA45" s="1688"/>
      <c r="AB45" s="1688"/>
      <c r="AC45" s="1688"/>
      <c r="AD45" s="1688"/>
      <c r="AE45" s="1688"/>
      <c r="AF45" s="1688"/>
      <c r="AG45" s="717"/>
      <c r="AH45" s="717"/>
      <c r="AI45" s="717"/>
      <c r="AJ45" s="717"/>
      <c r="AK45" s="717"/>
      <c r="AL45" s="717"/>
      <c r="AM45" s="717"/>
    </row>
    <row r="46" spans="1:39" ht="21" customHeight="1">
      <c r="B46" s="1689" t="s">
        <v>216</v>
      </c>
      <c r="C46" s="1689"/>
      <c r="D46" s="1307" t="s">
        <v>218</v>
      </c>
      <c r="E46" s="1288"/>
      <c r="G46" s="1307" t="s">
        <v>566</v>
      </c>
      <c r="J46" s="1307" t="s">
        <v>565</v>
      </c>
      <c r="M46" s="1307" t="s">
        <v>613</v>
      </c>
      <c r="P46" s="1288"/>
      <c r="Q46" s="1688"/>
      <c r="R46" s="1688"/>
      <c r="S46" s="1688"/>
      <c r="T46" s="1688"/>
      <c r="U46" s="1688"/>
      <c r="V46" s="1688"/>
      <c r="W46" s="1688"/>
      <c r="X46" s="1688"/>
      <c r="Y46" s="1688"/>
      <c r="Z46" s="1688"/>
      <c r="AA46" s="1688"/>
      <c r="AB46" s="1688"/>
      <c r="AC46" s="1688"/>
      <c r="AD46" s="1688"/>
      <c r="AE46" s="1688"/>
      <c r="AF46" s="1688"/>
      <c r="AG46" s="717"/>
      <c r="AH46" s="717"/>
      <c r="AI46" s="717"/>
      <c r="AJ46" s="717"/>
      <c r="AK46" s="717"/>
      <c r="AL46" s="717"/>
      <c r="AM46" s="717"/>
    </row>
    <row r="47" spans="1:39" ht="21" customHeight="1">
      <c r="B47" s="1308"/>
      <c r="C47" s="1309"/>
      <c r="D47" s="1307"/>
      <c r="E47" s="717"/>
      <c r="F47" s="717"/>
      <c r="G47" s="1310"/>
      <c r="H47" s="717"/>
      <c r="I47" s="717"/>
      <c r="J47" s="1289"/>
      <c r="K47" s="717"/>
      <c r="L47" s="717"/>
      <c r="M47" s="1288"/>
      <c r="P47" s="1288"/>
      <c r="S47" s="1288"/>
      <c r="V47" s="1288"/>
      <c r="Y47" s="1288"/>
      <c r="AB47" s="1288"/>
      <c r="AE47" s="1288"/>
      <c r="AH47" s="717"/>
      <c r="AI47" s="717"/>
      <c r="AJ47" s="717"/>
      <c r="AK47" s="717"/>
      <c r="AL47" s="717"/>
      <c r="AM47" s="717"/>
    </row>
    <row r="48" spans="1:39" ht="21" customHeight="1">
      <c r="A48" s="1257" t="s">
        <v>475</v>
      </c>
      <c r="B48" s="1257"/>
      <c r="C48" s="1257"/>
      <c r="AH48" s="717"/>
      <c r="AI48" s="717"/>
      <c r="AJ48" s="717"/>
      <c r="AK48" s="717"/>
      <c r="AL48" s="717"/>
      <c r="AM48" s="717"/>
    </row>
    <row r="49" spans="2:39">
      <c r="X49" s="1258"/>
      <c r="AA49" s="1258"/>
      <c r="AD49" s="1258"/>
      <c r="AG49" s="1258" t="s">
        <v>500</v>
      </c>
      <c r="AH49" s="717"/>
      <c r="AI49" s="717"/>
      <c r="AJ49" s="717"/>
      <c r="AK49" s="717"/>
      <c r="AL49" s="717"/>
      <c r="AM49" s="717"/>
    </row>
    <row r="50" spans="2:39" ht="18.75" customHeight="1">
      <c r="B50" s="1656"/>
      <c r="C50" s="1657"/>
      <c r="D50" s="1642" t="s">
        <v>71</v>
      </c>
      <c r="E50" s="1643"/>
      <c r="F50" s="1644"/>
      <c r="G50" s="1642" t="s">
        <v>209</v>
      </c>
      <c r="H50" s="1643"/>
      <c r="I50" s="1644"/>
      <c r="J50" s="1642" t="s">
        <v>44</v>
      </c>
      <c r="K50" s="1643"/>
      <c r="L50" s="1644"/>
      <c r="M50" s="1642" t="s">
        <v>210</v>
      </c>
      <c r="N50" s="1643"/>
      <c r="O50" s="1644"/>
      <c r="P50" s="1642" t="s">
        <v>14</v>
      </c>
      <c r="Q50" s="1643"/>
      <c r="R50" s="1644"/>
      <c r="S50" s="1642" t="s">
        <v>211</v>
      </c>
      <c r="T50" s="1643"/>
      <c r="U50" s="1644"/>
      <c r="V50" s="1642" t="s">
        <v>18</v>
      </c>
      <c r="W50" s="1643"/>
      <c r="X50" s="1644"/>
      <c r="Y50" s="1642" t="s">
        <v>31</v>
      </c>
      <c r="Z50" s="1643"/>
      <c r="AA50" s="1644"/>
      <c r="AB50" s="1642" t="s">
        <v>33</v>
      </c>
      <c r="AC50" s="1643"/>
      <c r="AD50" s="1644"/>
      <c r="AE50" s="1642" t="s">
        <v>85</v>
      </c>
      <c r="AF50" s="1643"/>
      <c r="AG50" s="1644"/>
      <c r="AH50" s="717"/>
      <c r="AI50" s="717"/>
      <c r="AJ50" s="717"/>
      <c r="AK50" s="717"/>
      <c r="AL50" s="717"/>
      <c r="AM50" s="717"/>
    </row>
    <row r="51" spans="2:39" ht="18" customHeight="1">
      <c r="B51" s="1651"/>
      <c r="C51" s="1652"/>
      <c r="D51" s="1645"/>
      <c r="E51" s="1646"/>
      <c r="F51" s="1647"/>
      <c r="G51" s="1645"/>
      <c r="H51" s="1646"/>
      <c r="I51" s="1647"/>
      <c r="J51" s="1645"/>
      <c r="K51" s="1646"/>
      <c r="L51" s="1647"/>
      <c r="M51" s="1645"/>
      <c r="N51" s="1646"/>
      <c r="O51" s="1647"/>
      <c r="P51" s="1645"/>
      <c r="Q51" s="1646"/>
      <c r="R51" s="1647"/>
      <c r="S51" s="1645"/>
      <c r="T51" s="1646"/>
      <c r="U51" s="1647"/>
      <c r="V51" s="1645"/>
      <c r="W51" s="1646"/>
      <c r="X51" s="1647"/>
      <c r="Y51" s="1645"/>
      <c r="Z51" s="1646"/>
      <c r="AA51" s="1647"/>
      <c r="AB51" s="1645"/>
      <c r="AC51" s="1646"/>
      <c r="AD51" s="1647"/>
      <c r="AE51" s="1645"/>
      <c r="AF51" s="1646"/>
      <c r="AG51" s="1647"/>
      <c r="AH51" s="717"/>
      <c r="AI51" s="717"/>
      <c r="AJ51" s="717"/>
      <c r="AK51" s="717"/>
      <c r="AL51" s="717"/>
      <c r="AM51" s="717"/>
    </row>
    <row r="52" spans="2:39" ht="21" customHeight="1">
      <c r="B52" s="1658"/>
      <c r="C52" s="1659"/>
      <c r="D52" s="1276" t="s">
        <v>225</v>
      </c>
      <c r="E52" s="1277" t="s">
        <v>226</v>
      </c>
      <c r="F52" s="1278" t="s">
        <v>5</v>
      </c>
      <c r="G52" s="1276" t="s">
        <v>225</v>
      </c>
      <c r="H52" s="1277" t="s">
        <v>226</v>
      </c>
      <c r="I52" s="1278" t="s">
        <v>5</v>
      </c>
      <c r="J52" s="1276" t="s">
        <v>225</v>
      </c>
      <c r="K52" s="1277" t="s">
        <v>226</v>
      </c>
      <c r="L52" s="1278" t="s">
        <v>5</v>
      </c>
      <c r="M52" s="1276" t="s">
        <v>225</v>
      </c>
      <c r="N52" s="1277" t="s">
        <v>226</v>
      </c>
      <c r="O52" s="1278" t="s">
        <v>5</v>
      </c>
      <c r="P52" s="1276" t="s">
        <v>225</v>
      </c>
      <c r="Q52" s="1277" t="s">
        <v>226</v>
      </c>
      <c r="R52" s="1278" t="s">
        <v>5</v>
      </c>
      <c r="S52" s="1276" t="s">
        <v>225</v>
      </c>
      <c r="T52" s="1277" t="s">
        <v>226</v>
      </c>
      <c r="U52" s="1278" t="s">
        <v>5</v>
      </c>
      <c r="V52" s="1276" t="s">
        <v>225</v>
      </c>
      <c r="W52" s="1277" t="s">
        <v>226</v>
      </c>
      <c r="X52" s="1278" t="s">
        <v>5</v>
      </c>
      <c r="Y52" s="1276" t="s">
        <v>225</v>
      </c>
      <c r="Z52" s="1277" t="s">
        <v>226</v>
      </c>
      <c r="AA52" s="1278" t="s">
        <v>5</v>
      </c>
      <c r="AB52" s="1276" t="s">
        <v>225</v>
      </c>
      <c r="AC52" s="1277" t="s">
        <v>226</v>
      </c>
      <c r="AD52" s="1278" t="s">
        <v>5</v>
      </c>
      <c r="AE52" s="1276" t="s">
        <v>225</v>
      </c>
      <c r="AF52" s="1277" t="s">
        <v>226</v>
      </c>
      <c r="AG52" s="1278" t="s">
        <v>5</v>
      </c>
      <c r="AH52" s="717"/>
      <c r="AI52" s="717"/>
      <c r="AJ52" s="717"/>
      <c r="AK52" s="717"/>
      <c r="AL52" s="717"/>
      <c r="AM52" s="717"/>
    </row>
    <row r="53" spans="2:39" ht="26.25" customHeight="1">
      <c r="B53" s="1649" t="s">
        <v>214</v>
      </c>
      <c r="C53" s="1650"/>
      <c r="D53" s="781">
        <v>159</v>
      </c>
      <c r="E53" s="782">
        <v>38</v>
      </c>
      <c r="F53" s="783">
        <v>197</v>
      </c>
      <c r="G53" s="781">
        <v>131</v>
      </c>
      <c r="H53" s="782">
        <v>52</v>
      </c>
      <c r="I53" s="783">
        <v>183</v>
      </c>
      <c r="J53" s="781">
        <v>129</v>
      </c>
      <c r="K53" s="782">
        <v>46</v>
      </c>
      <c r="L53" s="783">
        <v>175</v>
      </c>
      <c r="M53" s="1263">
        <v>134</v>
      </c>
      <c r="N53" s="1264">
        <v>48</v>
      </c>
      <c r="O53" s="1265">
        <v>182</v>
      </c>
      <c r="P53" s="1263">
        <v>123</v>
      </c>
      <c r="Q53" s="1264">
        <v>66</v>
      </c>
      <c r="R53" s="1265">
        <v>189</v>
      </c>
      <c r="S53" s="1263">
        <v>101</v>
      </c>
      <c r="T53" s="1264">
        <v>57</v>
      </c>
      <c r="U53" s="1265">
        <v>158</v>
      </c>
      <c r="V53" s="1263">
        <v>98</v>
      </c>
      <c r="W53" s="1264">
        <v>41</v>
      </c>
      <c r="X53" s="1265">
        <v>139</v>
      </c>
      <c r="Y53" s="1263">
        <v>85</v>
      </c>
      <c r="Z53" s="1264">
        <v>50</v>
      </c>
      <c r="AA53" s="1265">
        <v>135</v>
      </c>
      <c r="AB53" s="1263">
        <v>86</v>
      </c>
      <c r="AC53" s="1264">
        <v>41</v>
      </c>
      <c r="AD53" s="1265">
        <v>127</v>
      </c>
      <c r="AE53" s="1263">
        <v>88</v>
      </c>
      <c r="AF53" s="1264">
        <v>35</v>
      </c>
      <c r="AG53" s="1265">
        <v>123</v>
      </c>
      <c r="AH53" s="717"/>
      <c r="AI53" s="717"/>
      <c r="AJ53" s="717"/>
      <c r="AK53" s="717"/>
      <c r="AL53" s="717"/>
      <c r="AM53" s="717"/>
    </row>
    <row r="54" spans="2:39" ht="26.25" customHeight="1" thickBot="1">
      <c r="B54" s="1651" t="s">
        <v>215</v>
      </c>
      <c r="C54" s="1652"/>
      <c r="D54" s="784">
        <v>254</v>
      </c>
      <c r="E54" s="1274">
        <v>104</v>
      </c>
      <c r="F54" s="785">
        <v>358</v>
      </c>
      <c r="G54" s="784">
        <v>252</v>
      </c>
      <c r="H54" s="1274">
        <v>81</v>
      </c>
      <c r="I54" s="785">
        <v>333</v>
      </c>
      <c r="J54" s="784">
        <v>254</v>
      </c>
      <c r="K54" s="1274">
        <v>84</v>
      </c>
      <c r="L54" s="785">
        <v>338</v>
      </c>
      <c r="M54" s="1266">
        <v>257</v>
      </c>
      <c r="N54" s="1267">
        <v>95</v>
      </c>
      <c r="O54" s="1268">
        <v>352</v>
      </c>
      <c r="P54" s="1266">
        <v>286</v>
      </c>
      <c r="Q54" s="1267">
        <v>94</v>
      </c>
      <c r="R54" s="1268">
        <v>380</v>
      </c>
      <c r="S54" s="1266">
        <v>247</v>
      </c>
      <c r="T54" s="1267">
        <v>133</v>
      </c>
      <c r="U54" s="1268">
        <v>380</v>
      </c>
      <c r="V54" s="1266">
        <v>221</v>
      </c>
      <c r="W54" s="1267">
        <v>130</v>
      </c>
      <c r="X54" s="1268">
        <v>351</v>
      </c>
      <c r="Y54" s="1266">
        <v>243</v>
      </c>
      <c r="Z54" s="1267">
        <v>97</v>
      </c>
      <c r="AA54" s="1268">
        <v>340</v>
      </c>
      <c r="AB54" s="1266">
        <v>223</v>
      </c>
      <c r="AC54" s="1267">
        <v>112</v>
      </c>
      <c r="AD54" s="1268">
        <v>335</v>
      </c>
      <c r="AE54" s="1266">
        <v>218</v>
      </c>
      <c r="AF54" s="1267">
        <v>105</v>
      </c>
      <c r="AG54" s="1268">
        <v>323</v>
      </c>
      <c r="AH54" s="717"/>
      <c r="AI54" s="717"/>
      <c r="AJ54" s="717"/>
      <c r="AK54" s="717"/>
      <c r="AL54" s="717"/>
      <c r="AM54" s="717"/>
    </row>
    <row r="55" spans="2:39" ht="26.25" customHeight="1" thickTop="1">
      <c r="B55" s="1653" t="s">
        <v>5</v>
      </c>
      <c r="C55" s="1654"/>
      <c r="D55" s="786">
        <v>413</v>
      </c>
      <c r="E55" s="787">
        <v>142</v>
      </c>
      <c r="F55" s="788">
        <v>555</v>
      </c>
      <c r="G55" s="786">
        <v>383</v>
      </c>
      <c r="H55" s="787">
        <v>133</v>
      </c>
      <c r="I55" s="788">
        <v>516</v>
      </c>
      <c r="J55" s="786">
        <v>383</v>
      </c>
      <c r="K55" s="787">
        <v>130</v>
      </c>
      <c r="L55" s="788">
        <v>513</v>
      </c>
      <c r="M55" s="1269">
        <v>391</v>
      </c>
      <c r="N55" s="1270">
        <v>143</v>
      </c>
      <c r="O55" s="1271">
        <v>534</v>
      </c>
      <c r="P55" s="1269">
        <v>409</v>
      </c>
      <c r="Q55" s="1270">
        <v>160</v>
      </c>
      <c r="R55" s="1271">
        <v>569</v>
      </c>
      <c r="S55" s="1269">
        <v>348</v>
      </c>
      <c r="T55" s="1270">
        <v>190</v>
      </c>
      <c r="U55" s="1271">
        <v>538</v>
      </c>
      <c r="V55" s="1269">
        <v>319</v>
      </c>
      <c r="W55" s="1270">
        <v>171</v>
      </c>
      <c r="X55" s="1271">
        <v>490</v>
      </c>
      <c r="Y55" s="1269">
        <v>328</v>
      </c>
      <c r="Z55" s="1270">
        <v>147</v>
      </c>
      <c r="AA55" s="1271">
        <v>475</v>
      </c>
      <c r="AB55" s="1269">
        <v>309</v>
      </c>
      <c r="AC55" s="1270">
        <v>153</v>
      </c>
      <c r="AD55" s="1271">
        <v>462</v>
      </c>
      <c r="AE55" s="1269">
        <v>306</v>
      </c>
      <c r="AF55" s="1270">
        <v>140</v>
      </c>
      <c r="AG55" s="1271">
        <v>446</v>
      </c>
      <c r="AH55" s="717"/>
      <c r="AI55" s="717"/>
      <c r="AJ55" s="717"/>
      <c r="AK55" s="717"/>
      <c r="AL55" s="717"/>
      <c r="AM55" s="717"/>
    </row>
    <row r="56" spans="2:39" ht="21" customHeight="1">
      <c r="B56" s="1286" t="s">
        <v>216</v>
      </c>
      <c r="C56" s="1287"/>
      <c r="D56" s="1310" t="s">
        <v>217</v>
      </c>
      <c r="E56" s="717"/>
      <c r="F56" s="717"/>
      <c r="G56" s="1310" t="s">
        <v>217</v>
      </c>
      <c r="H56" s="717"/>
      <c r="I56" s="717"/>
      <c r="J56" s="1289" t="s">
        <v>218</v>
      </c>
      <c r="K56" s="717"/>
      <c r="L56" s="717"/>
      <c r="M56" s="1288" t="s">
        <v>219</v>
      </c>
      <c r="P56" s="1288" t="s">
        <v>220</v>
      </c>
      <c r="S56" s="1288" t="s">
        <v>221</v>
      </c>
      <c r="V56" s="1288" t="s">
        <v>221</v>
      </c>
      <c r="Y56" s="1288" t="s">
        <v>222</v>
      </c>
      <c r="AB56" s="1288" t="s">
        <v>223</v>
      </c>
      <c r="AE56" s="1288" t="s">
        <v>222</v>
      </c>
      <c r="AH56" s="717"/>
      <c r="AI56" s="717"/>
      <c r="AJ56" s="717"/>
      <c r="AK56" s="717"/>
      <c r="AL56" s="717"/>
      <c r="AM56" s="717"/>
    </row>
    <row r="57" spans="2:39" ht="21" customHeight="1">
      <c r="C57" s="1275"/>
      <c r="AH57" s="717"/>
      <c r="AI57" s="717"/>
      <c r="AJ57" s="717"/>
      <c r="AK57" s="717"/>
      <c r="AL57" s="717"/>
      <c r="AM57" s="717"/>
    </row>
  </sheetData>
  <mergeCells count="88">
    <mergeCell ref="B54:C54"/>
    <mergeCell ref="B55:C55"/>
    <mergeCell ref="S50:U51"/>
    <mergeCell ref="V50:X51"/>
    <mergeCell ref="Y50:AA51"/>
    <mergeCell ref="AB50:AD51"/>
    <mergeCell ref="AE50:AG51"/>
    <mergeCell ref="B53:C53"/>
    <mergeCell ref="B50:C52"/>
    <mergeCell ref="D50:F51"/>
    <mergeCell ref="G50:I51"/>
    <mergeCell ref="J50:L51"/>
    <mergeCell ref="M50:O51"/>
    <mergeCell ref="P50:R51"/>
    <mergeCell ref="B42:C42"/>
    <mergeCell ref="Q42:T42"/>
    <mergeCell ref="B43:C43"/>
    <mergeCell ref="Q43:T43"/>
    <mergeCell ref="B44:C44"/>
    <mergeCell ref="Q44:AF46"/>
    <mergeCell ref="B45:C45"/>
    <mergeCell ref="B46:C46"/>
    <mergeCell ref="B39:C39"/>
    <mergeCell ref="Q39:T39"/>
    <mergeCell ref="B40:C40"/>
    <mergeCell ref="Q40:T40"/>
    <mergeCell ref="B41:C41"/>
    <mergeCell ref="Q41:T41"/>
    <mergeCell ref="B36:C36"/>
    <mergeCell ref="Q36:T36"/>
    <mergeCell ref="B37:C37"/>
    <mergeCell ref="Q37:T37"/>
    <mergeCell ref="B38:C38"/>
    <mergeCell ref="Q38:T38"/>
    <mergeCell ref="U32:W33"/>
    <mergeCell ref="X32:Z33"/>
    <mergeCell ref="AA32:AC33"/>
    <mergeCell ref="AD32:AF33"/>
    <mergeCell ref="B35:C35"/>
    <mergeCell ref="Q35:T35"/>
    <mergeCell ref="B32:C34"/>
    <mergeCell ref="D32:F33"/>
    <mergeCell ref="G32:I33"/>
    <mergeCell ref="J32:L33"/>
    <mergeCell ref="M32:O33"/>
    <mergeCell ref="Q32:T34"/>
    <mergeCell ref="AB14:AD15"/>
    <mergeCell ref="AE14:AG15"/>
    <mergeCell ref="B28:C28"/>
    <mergeCell ref="B18:C18"/>
    <mergeCell ref="B19:C19"/>
    <mergeCell ref="B23:C25"/>
    <mergeCell ref="D23:F24"/>
    <mergeCell ref="M23:O24"/>
    <mergeCell ref="P23:R24"/>
    <mergeCell ref="S23:U24"/>
    <mergeCell ref="B26:C26"/>
    <mergeCell ref="B27:C27"/>
    <mergeCell ref="G23:I24"/>
    <mergeCell ref="J23:L24"/>
    <mergeCell ref="B17:C17"/>
    <mergeCell ref="B14:C16"/>
    <mergeCell ref="AK3:AM4"/>
    <mergeCell ref="B6:C6"/>
    <mergeCell ref="B7:C7"/>
    <mergeCell ref="B8:C8"/>
    <mergeCell ref="B9:AA9"/>
    <mergeCell ref="S3:U4"/>
    <mergeCell ref="V3:X4"/>
    <mergeCell ref="Y3:AA4"/>
    <mergeCell ref="AB3:AD4"/>
    <mergeCell ref="AE3:AG4"/>
    <mergeCell ref="AH3:AJ4"/>
    <mergeCell ref="B3:C5"/>
    <mergeCell ref="D3:F4"/>
    <mergeCell ref="G3:I4"/>
    <mergeCell ref="J3:L4"/>
    <mergeCell ref="M3:O4"/>
    <mergeCell ref="P3:R4"/>
    <mergeCell ref="M14:O15"/>
    <mergeCell ref="P14:R15"/>
    <mergeCell ref="B10:AA10"/>
    <mergeCell ref="S14:U15"/>
    <mergeCell ref="V14:X15"/>
    <mergeCell ref="Y14:AA15"/>
    <mergeCell ref="D14:F15"/>
    <mergeCell ref="G14:I15"/>
    <mergeCell ref="J14:L15"/>
  </mergeCells>
  <phoneticPr fontId="2"/>
  <pageMargins left="0.55118110236220474" right="0.19685039370078741" top="0.6692913385826772" bottom="0.31496062992125984" header="0.47244094488188981" footer="0.39370078740157483"/>
  <pageSetup paperSize="8" scale="38" fitToWidth="0" fitToHeight="0"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A2F7-DE10-47E2-8742-6A0988C7958F}">
  <sheetPr>
    <pageSetUpPr fitToPage="1"/>
  </sheetPr>
  <dimension ref="A1:AO40"/>
  <sheetViews>
    <sheetView showGridLines="0" view="pageBreakPreview" zoomScale="55" zoomScaleNormal="70" zoomScaleSheetLayoutView="55" workbookViewId="0"/>
  </sheetViews>
  <sheetFormatPr defaultColWidth="9" defaultRowHeight="14.25"/>
  <cols>
    <col min="1" max="2" width="3.625" style="717" customWidth="1"/>
    <col min="3" max="3" width="45.625" style="717" customWidth="1"/>
    <col min="4" max="18" width="12.625" style="620" customWidth="1"/>
    <col min="19" max="36" width="12.875" style="719" customWidth="1"/>
    <col min="37" max="42" width="9.625" style="717" customWidth="1"/>
    <col min="43" max="16384" width="9" style="717"/>
  </cols>
  <sheetData>
    <row r="1" spans="1:41" ht="21" customHeight="1">
      <c r="A1" s="1257" t="s">
        <v>494</v>
      </c>
      <c r="B1" s="1257"/>
      <c r="C1" s="1257"/>
      <c r="AH1" s="717"/>
      <c r="AI1" s="717"/>
      <c r="AJ1" s="717"/>
    </row>
    <row r="2" spans="1:41">
      <c r="F2" s="621"/>
      <c r="I2" s="621"/>
      <c r="L2" s="621"/>
      <c r="O2" s="621"/>
      <c r="R2" s="621" t="s">
        <v>479</v>
      </c>
      <c r="U2" s="1258"/>
      <c r="V2" s="717"/>
      <c r="W2" s="717"/>
      <c r="X2" s="717"/>
      <c r="Y2" s="717"/>
      <c r="Z2" s="717"/>
      <c r="AA2" s="717"/>
      <c r="AB2" s="717"/>
      <c r="AC2" s="717"/>
      <c r="AD2" s="717"/>
      <c r="AE2" s="717"/>
      <c r="AF2" s="717"/>
      <c r="AG2" s="717"/>
      <c r="AH2" s="717"/>
      <c r="AI2" s="717"/>
      <c r="AJ2" s="717"/>
    </row>
    <row r="3" spans="1:41" ht="18.75" customHeight="1">
      <c r="B3" s="1656"/>
      <c r="C3" s="1657"/>
      <c r="D3" s="1690" t="s">
        <v>85</v>
      </c>
      <c r="E3" s="1691"/>
      <c r="F3" s="1692"/>
      <c r="G3" s="1690" t="s">
        <v>231</v>
      </c>
      <c r="H3" s="1691"/>
      <c r="I3" s="1692"/>
      <c r="J3" s="1690" t="s">
        <v>476</v>
      </c>
      <c r="K3" s="1691"/>
      <c r="L3" s="1692"/>
      <c r="M3" s="1690" t="s">
        <v>497</v>
      </c>
      <c r="N3" s="1691"/>
      <c r="O3" s="1692"/>
      <c r="P3" s="1690" t="s">
        <v>519</v>
      </c>
      <c r="Q3" s="1691"/>
      <c r="R3" s="1692"/>
      <c r="S3" s="1660"/>
      <c r="T3" s="1661"/>
      <c r="U3" s="1661"/>
      <c r="V3" s="717"/>
      <c r="W3" s="717"/>
      <c r="X3" s="717"/>
      <c r="Y3" s="717"/>
      <c r="Z3" s="717"/>
      <c r="AA3" s="717"/>
      <c r="AB3" s="717"/>
      <c r="AC3" s="717"/>
      <c r="AD3" s="717"/>
      <c r="AE3" s="717"/>
      <c r="AF3" s="717"/>
      <c r="AG3" s="717"/>
      <c r="AH3" s="717"/>
      <c r="AI3" s="717"/>
      <c r="AJ3" s="717"/>
    </row>
    <row r="4" spans="1:41" ht="18" customHeight="1">
      <c r="B4" s="1651"/>
      <c r="C4" s="1652"/>
      <c r="D4" s="1693"/>
      <c r="E4" s="1694"/>
      <c r="F4" s="1695"/>
      <c r="G4" s="1693"/>
      <c r="H4" s="1694"/>
      <c r="I4" s="1695"/>
      <c r="J4" s="1693"/>
      <c r="K4" s="1694"/>
      <c r="L4" s="1695"/>
      <c r="M4" s="1693"/>
      <c r="N4" s="1694"/>
      <c r="O4" s="1695"/>
      <c r="P4" s="1693"/>
      <c r="Q4" s="1694"/>
      <c r="R4" s="1695"/>
      <c r="S4" s="1660"/>
      <c r="T4" s="1661"/>
      <c r="U4" s="1661"/>
      <c r="V4" s="717"/>
      <c r="W4" s="717"/>
      <c r="X4" s="717"/>
      <c r="Y4" s="717"/>
      <c r="Z4" s="717"/>
      <c r="AA4" s="717"/>
      <c r="AB4" s="717"/>
      <c r="AC4" s="717"/>
      <c r="AD4" s="717"/>
      <c r="AE4" s="717"/>
      <c r="AF4" s="717"/>
      <c r="AG4" s="717"/>
      <c r="AH4" s="717"/>
      <c r="AI4" s="717"/>
      <c r="AJ4" s="717"/>
    </row>
    <row r="5" spans="1:41" ht="21" customHeight="1">
      <c r="B5" s="1658"/>
      <c r="C5" s="1659"/>
      <c r="D5" s="622" t="s">
        <v>225</v>
      </c>
      <c r="E5" s="623" t="s">
        <v>226</v>
      </c>
      <c r="F5" s="624" t="s">
        <v>5</v>
      </c>
      <c r="G5" s="622" t="s">
        <v>225</v>
      </c>
      <c r="H5" s="623" t="s">
        <v>226</v>
      </c>
      <c r="I5" s="624" t="s">
        <v>5</v>
      </c>
      <c r="J5" s="622" t="s">
        <v>225</v>
      </c>
      <c r="K5" s="623" t="s">
        <v>226</v>
      </c>
      <c r="L5" s="624" t="s">
        <v>5</v>
      </c>
      <c r="M5" s="622" t="s">
        <v>225</v>
      </c>
      <c r="N5" s="623" t="s">
        <v>226</v>
      </c>
      <c r="O5" s="624" t="s">
        <v>5</v>
      </c>
      <c r="P5" s="622" t="s">
        <v>225</v>
      </c>
      <c r="Q5" s="623" t="s">
        <v>226</v>
      </c>
      <c r="R5" s="624" t="s">
        <v>5</v>
      </c>
      <c r="S5" s="1280"/>
      <c r="T5" s="1281"/>
      <c r="U5" s="1281"/>
      <c r="V5" s="717"/>
      <c r="W5" s="717"/>
      <c r="X5" s="717"/>
      <c r="Y5" s="717"/>
      <c r="Z5" s="717"/>
      <c r="AA5" s="717"/>
      <c r="AB5" s="717"/>
      <c r="AC5" s="717"/>
      <c r="AD5" s="717"/>
      <c r="AE5" s="717"/>
      <c r="AF5" s="717"/>
      <c r="AG5" s="717"/>
      <c r="AH5" s="717"/>
      <c r="AI5" s="717"/>
      <c r="AJ5" s="717"/>
    </row>
    <row r="6" spans="1:41" ht="26.25" customHeight="1">
      <c r="B6" s="1649" t="s">
        <v>227</v>
      </c>
      <c r="C6" s="1650"/>
      <c r="D6" s="630">
        <v>9.4</v>
      </c>
      <c r="E6" s="631">
        <v>-3.8</v>
      </c>
      <c r="F6" s="632">
        <v>5.6</v>
      </c>
      <c r="G6" s="630">
        <v>9.1999999999999993</v>
      </c>
      <c r="H6" s="631">
        <v>-0.8</v>
      </c>
      <c r="I6" s="632">
        <v>8.4</v>
      </c>
      <c r="J6" s="630">
        <v>11.7</v>
      </c>
      <c r="K6" s="631">
        <v>-1.2</v>
      </c>
      <c r="L6" s="632">
        <v>10.5</v>
      </c>
      <c r="M6" s="630">
        <v>13.6</v>
      </c>
      <c r="N6" s="631">
        <v>-1</v>
      </c>
      <c r="O6" s="632">
        <v>12.6</v>
      </c>
      <c r="P6" s="630">
        <v>16.7</v>
      </c>
      <c r="Q6" s="631">
        <v>-0.6</v>
      </c>
      <c r="R6" s="632">
        <v>16.100000000000001</v>
      </c>
      <c r="S6" s="1311"/>
      <c r="T6" s="1312"/>
      <c r="U6" s="1312"/>
      <c r="V6" s="717"/>
      <c r="W6" s="717"/>
      <c r="X6" s="717"/>
      <c r="Y6" s="717"/>
      <c r="Z6" s="717"/>
      <c r="AA6" s="717"/>
      <c r="AB6" s="717"/>
      <c r="AC6" s="717"/>
      <c r="AD6" s="717"/>
      <c r="AE6" s="717"/>
      <c r="AF6" s="717"/>
      <c r="AG6" s="717"/>
      <c r="AH6" s="717"/>
      <c r="AI6" s="717"/>
      <c r="AJ6" s="717"/>
    </row>
    <row r="7" spans="1:41" ht="26.25" customHeight="1">
      <c r="B7" s="1678" t="s">
        <v>228</v>
      </c>
      <c r="C7" s="1696"/>
      <c r="D7" s="633">
        <v>20</v>
      </c>
      <c r="E7" s="634">
        <v>-12.8</v>
      </c>
      <c r="F7" s="635">
        <v>7.2</v>
      </c>
      <c r="G7" s="633">
        <v>25.9</v>
      </c>
      <c r="H7" s="634">
        <v>-22.2</v>
      </c>
      <c r="I7" s="635">
        <v>3.7</v>
      </c>
      <c r="J7" s="633">
        <v>22.3</v>
      </c>
      <c r="K7" s="634">
        <v>-24</v>
      </c>
      <c r="L7" s="635">
        <v>-1.7</v>
      </c>
      <c r="M7" s="633">
        <v>19.7</v>
      </c>
      <c r="N7" s="634">
        <v>-28.1</v>
      </c>
      <c r="O7" s="635">
        <v>-8.4</v>
      </c>
      <c r="P7" s="633">
        <v>32.1</v>
      </c>
      <c r="Q7" s="634">
        <v>-18.5</v>
      </c>
      <c r="R7" s="635">
        <v>13.6</v>
      </c>
      <c r="S7" s="1311"/>
      <c r="T7" s="1312"/>
      <c r="U7" s="1312"/>
      <c r="V7" s="717"/>
      <c r="W7" s="717"/>
      <c r="X7" s="717"/>
      <c r="Y7" s="717"/>
      <c r="Z7" s="717"/>
      <c r="AA7" s="717"/>
      <c r="AB7" s="717"/>
      <c r="AC7" s="717"/>
      <c r="AD7" s="717"/>
      <c r="AE7" s="717"/>
      <c r="AF7" s="717"/>
      <c r="AG7" s="717"/>
      <c r="AH7" s="717"/>
      <c r="AI7" s="717"/>
      <c r="AJ7" s="717"/>
    </row>
    <row r="8" spans="1:41" ht="46.5" customHeight="1">
      <c r="B8" s="1681" t="s">
        <v>229</v>
      </c>
      <c r="C8" s="1696"/>
      <c r="D8" s="633">
        <v>18.100000000000001</v>
      </c>
      <c r="E8" s="634">
        <v>-2.6</v>
      </c>
      <c r="F8" s="635">
        <v>15.5</v>
      </c>
      <c r="G8" s="633">
        <v>17.3</v>
      </c>
      <c r="H8" s="634">
        <v>-0.7</v>
      </c>
      <c r="I8" s="635">
        <v>16.600000000000001</v>
      </c>
      <c r="J8" s="633">
        <v>23.2</v>
      </c>
      <c r="K8" s="634">
        <v>-0.7</v>
      </c>
      <c r="L8" s="635">
        <v>22.5</v>
      </c>
      <c r="M8" s="633">
        <v>12.9</v>
      </c>
      <c r="N8" s="634">
        <v>0</v>
      </c>
      <c r="O8" s="635">
        <v>12.9</v>
      </c>
      <c r="P8" s="633">
        <v>12.7</v>
      </c>
      <c r="Q8" s="634">
        <v>-0.1</v>
      </c>
      <c r="R8" s="635">
        <v>12.6</v>
      </c>
      <c r="S8" s="1311"/>
      <c r="T8" s="1312"/>
      <c r="U8" s="1312"/>
      <c r="V8" s="717"/>
      <c r="W8" s="717"/>
      <c r="X8" s="717"/>
      <c r="Y8" s="717"/>
      <c r="Z8" s="717"/>
      <c r="AA8" s="717"/>
      <c r="AB8" s="717"/>
      <c r="AC8" s="717"/>
      <c r="AD8" s="717"/>
      <c r="AE8" s="717"/>
      <c r="AF8" s="717"/>
      <c r="AG8" s="717"/>
      <c r="AH8" s="717"/>
      <c r="AI8" s="717"/>
      <c r="AJ8" s="717"/>
    </row>
    <row r="9" spans="1:41" ht="46.5" customHeight="1" thickBot="1">
      <c r="B9" s="1697" t="s">
        <v>230</v>
      </c>
      <c r="C9" s="1652"/>
      <c r="D9" s="636">
        <v>8.1999999999999993</v>
      </c>
      <c r="E9" s="637">
        <v>-7.5</v>
      </c>
      <c r="F9" s="638">
        <v>0.7</v>
      </c>
      <c r="G9" s="636">
        <v>14.8</v>
      </c>
      <c r="H9" s="637">
        <v>-1.8</v>
      </c>
      <c r="I9" s="638">
        <v>13</v>
      </c>
      <c r="J9" s="636">
        <v>6.4</v>
      </c>
      <c r="K9" s="637">
        <v>-2.5</v>
      </c>
      <c r="L9" s="638">
        <v>3.9</v>
      </c>
      <c r="M9" s="636">
        <v>9.5</v>
      </c>
      <c r="N9" s="637">
        <v>-1.5</v>
      </c>
      <c r="O9" s="638">
        <v>8</v>
      </c>
      <c r="P9" s="636">
        <v>4.5</v>
      </c>
      <c r="Q9" s="637">
        <v>-1.9</v>
      </c>
      <c r="R9" s="638">
        <v>2.6</v>
      </c>
      <c r="S9" s="1311"/>
      <c r="T9" s="1312"/>
      <c r="U9" s="1312"/>
      <c r="V9" s="717"/>
      <c r="W9" s="717"/>
      <c r="X9" s="717"/>
      <c r="Y9" s="717"/>
      <c r="Z9" s="717"/>
      <c r="AA9" s="717"/>
      <c r="AB9" s="717"/>
      <c r="AC9" s="717"/>
      <c r="AD9" s="717"/>
      <c r="AE9" s="717"/>
      <c r="AF9" s="717"/>
      <c r="AG9" s="717"/>
      <c r="AH9" s="717"/>
      <c r="AI9" s="717"/>
      <c r="AJ9" s="717"/>
    </row>
    <row r="10" spans="1:41" ht="26.25" customHeight="1" thickTop="1">
      <c r="B10" s="1653" t="s">
        <v>5</v>
      </c>
      <c r="C10" s="1654"/>
      <c r="D10" s="639">
        <v>55.7</v>
      </c>
      <c r="E10" s="640">
        <v>-26.7</v>
      </c>
      <c r="F10" s="641">
        <v>29</v>
      </c>
      <c r="G10" s="639">
        <v>67.2</v>
      </c>
      <c r="H10" s="640">
        <v>-25.5</v>
      </c>
      <c r="I10" s="641">
        <v>41.7</v>
      </c>
      <c r="J10" s="639">
        <v>63.6</v>
      </c>
      <c r="K10" s="640">
        <v>-28.4</v>
      </c>
      <c r="L10" s="641">
        <v>35.200000000000003</v>
      </c>
      <c r="M10" s="639">
        <v>55.7</v>
      </c>
      <c r="N10" s="640">
        <v>-30.6</v>
      </c>
      <c r="O10" s="641">
        <v>25.1</v>
      </c>
      <c r="P10" s="639">
        <v>66</v>
      </c>
      <c r="Q10" s="640">
        <v>-21.1</v>
      </c>
      <c r="R10" s="641">
        <v>44.9</v>
      </c>
      <c r="S10" s="1311"/>
      <c r="T10" s="1312"/>
      <c r="U10" s="1312"/>
      <c r="V10" s="717"/>
      <c r="W10" s="717"/>
      <c r="X10" s="717"/>
      <c r="Y10" s="717"/>
      <c r="Z10" s="717"/>
      <c r="AA10" s="717"/>
      <c r="AB10" s="717"/>
      <c r="AC10" s="717"/>
      <c r="AD10" s="717"/>
      <c r="AE10" s="717"/>
      <c r="AF10" s="717"/>
      <c r="AG10" s="717"/>
      <c r="AH10" s="717"/>
      <c r="AI10" s="717"/>
      <c r="AJ10" s="717"/>
    </row>
    <row r="11" spans="1:41" ht="26.25" customHeight="1">
      <c r="B11" s="1313"/>
      <c r="C11" s="1313"/>
      <c r="D11" s="625"/>
      <c r="E11" s="625"/>
      <c r="F11" s="625"/>
      <c r="G11" s="625"/>
      <c r="H11" s="625"/>
      <c r="I11" s="625"/>
      <c r="J11" s="625"/>
      <c r="K11" s="625"/>
      <c r="L11" s="625"/>
      <c r="M11" s="625"/>
      <c r="N11" s="625"/>
      <c r="O11" s="625"/>
      <c r="P11" s="625"/>
      <c r="Q11" s="625"/>
      <c r="R11" s="625"/>
      <c r="S11" s="1312"/>
      <c r="T11" s="1312"/>
      <c r="U11" s="1312"/>
      <c r="V11" s="717"/>
      <c r="W11" s="717"/>
      <c r="X11" s="717"/>
      <c r="Y11" s="717"/>
      <c r="Z11" s="717"/>
      <c r="AA11" s="717"/>
      <c r="AB11" s="717"/>
      <c r="AC11" s="717"/>
      <c r="AD11" s="717"/>
      <c r="AE11" s="717"/>
      <c r="AF11" s="717"/>
      <c r="AG11" s="717"/>
      <c r="AH11" s="717"/>
      <c r="AI11" s="717"/>
      <c r="AJ11" s="717"/>
    </row>
    <row r="12" spans="1:41" ht="26.25" customHeight="1">
      <c r="B12" s="626"/>
      <c r="C12" s="627"/>
      <c r="D12" s="672"/>
      <c r="E12" s="625"/>
      <c r="G12" s="657"/>
      <c r="H12" s="625"/>
      <c r="L12" s="621"/>
      <c r="M12" s="789"/>
      <c r="N12" s="789"/>
      <c r="O12" s="790" t="s">
        <v>479</v>
      </c>
      <c r="P12" s="717"/>
      <c r="Q12" s="924"/>
      <c r="R12" s="924"/>
      <c r="S12" s="924"/>
      <c r="T12" s="1272"/>
      <c r="U12" s="924"/>
      <c r="V12" s="924"/>
      <c r="W12" s="865"/>
      <c r="X12" s="924"/>
      <c r="Y12" s="865"/>
      <c r="AA12" s="717"/>
      <c r="AB12" s="717"/>
      <c r="AD12" s="717"/>
      <c r="AE12" s="717"/>
      <c r="AF12" s="790" t="s">
        <v>479</v>
      </c>
      <c r="AG12" s="717"/>
      <c r="AH12" s="717"/>
      <c r="AI12" s="717"/>
      <c r="AJ12" s="717"/>
    </row>
    <row r="13" spans="1:41" ht="26.25" customHeight="1">
      <c r="B13" s="1700" t="s">
        <v>528</v>
      </c>
      <c r="C13" s="1701"/>
      <c r="D13" s="1690" t="s">
        <v>521</v>
      </c>
      <c r="E13" s="1691"/>
      <c r="F13" s="1692"/>
      <c r="G13" s="1691" t="s">
        <v>530</v>
      </c>
      <c r="H13" s="1691"/>
      <c r="I13" s="1692"/>
      <c r="J13" s="1691" t="s">
        <v>575</v>
      </c>
      <c r="K13" s="1691"/>
      <c r="L13" s="1692"/>
      <c r="M13" s="1706" t="s">
        <v>576</v>
      </c>
      <c r="N13" s="1706"/>
      <c r="O13" s="1707"/>
      <c r="P13" s="1312"/>
      <c r="Q13" s="1669" t="s">
        <v>528</v>
      </c>
      <c r="R13" s="1670"/>
      <c r="S13" s="1670"/>
      <c r="T13" s="1675"/>
      <c r="U13" s="1662" t="s">
        <v>576</v>
      </c>
      <c r="V13" s="1663"/>
      <c r="W13" s="1664"/>
      <c r="X13" s="1662" t="s">
        <v>611</v>
      </c>
      <c r="Y13" s="1663"/>
      <c r="Z13" s="1664"/>
      <c r="AA13" s="1662" t="s">
        <v>639</v>
      </c>
      <c r="AB13" s="1663"/>
      <c r="AC13" s="1664"/>
      <c r="AD13" s="1662" t="s">
        <v>650</v>
      </c>
      <c r="AE13" s="1663"/>
      <c r="AF13" s="1664"/>
      <c r="AG13" s="717"/>
      <c r="AH13" s="717"/>
      <c r="AI13" s="717"/>
      <c r="AJ13" s="717"/>
    </row>
    <row r="14" spans="1:41" ht="26.25" customHeight="1">
      <c r="B14" s="1702"/>
      <c r="C14" s="1703"/>
      <c r="D14" s="1693"/>
      <c r="E14" s="1694"/>
      <c r="F14" s="1695"/>
      <c r="G14" s="1694"/>
      <c r="H14" s="1694"/>
      <c r="I14" s="1695"/>
      <c r="J14" s="1694"/>
      <c r="K14" s="1694"/>
      <c r="L14" s="1695"/>
      <c r="M14" s="1708"/>
      <c r="N14" s="1708"/>
      <c r="O14" s="1709"/>
      <c r="P14" s="1312"/>
      <c r="Q14" s="1671"/>
      <c r="R14" s="1672"/>
      <c r="S14" s="1672"/>
      <c r="T14" s="1676"/>
      <c r="U14" s="1665"/>
      <c r="V14" s="1666"/>
      <c r="W14" s="1667"/>
      <c r="X14" s="1665"/>
      <c r="Y14" s="1666"/>
      <c r="Z14" s="1667"/>
      <c r="AA14" s="1665"/>
      <c r="AB14" s="1666"/>
      <c r="AC14" s="1667"/>
      <c r="AD14" s="1665"/>
      <c r="AE14" s="1666"/>
      <c r="AF14" s="1667"/>
      <c r="AG14" s="717"/>
      <c r="AH14" s="717"/>
      <c r="AI14" s="717"/>
      <c r="AJ14" s="717"/>
    </row>
    <row r="15" spans="1:41" ht="26.25" customHeight="1">
      <c r="B15" s="1704"/>
      <c r="C15" s="1705"/>
      <c r="D15" s="622" t="s">
        <v>225</v>
      </c>
      <c r="E15" s="623" t="s">
        <v>226</v>
      </c>
      <c r="F15" s="624" t="s">
        <v>5</v>
      </c>
      <c r="G15" s="622" t="s">
        <v>225</v>
      </c>
      <c r="H15" s="623" t="s">
        <v>226</v>
      </c>
      <c r="I15" s="624" t="s">
        <v>5</v>
      </c>
      <c r="J15" s="622" t="s">
        <v>225</v>
      </c>
      <c r="K15" s="623" t="s">
        <v>226</v>
      </c>
      <c r="L15" s="624" t="s">
        <v>5</v>
      </c>
      <c r="M15" s="791" t="s">
        <v>225</v>
      </c>
      <c r="N15" s="792" t="s">
        <v>226</v>
      </c>
      <c r="O15" s="793" t="s">
        <v>5</v>
      </c>
      <c r="P15" s="1312"/>
      <c r="Q15" s="1673"/>
      <c r="R15" s="1674"/>
      <c r="S15" s="1674"/>
      <c r="T15" s="1677"/>
      <c r="U15" s="1276" t="s">
        <v>225</v>
      </c>
      <c r="V15" s="1277" t="s">
        <v>226</v>
      </c>
      <c r="W15" s="1278" t="s">
        <v>5</v>
      </c>
      <c r="X15" s="1276" t="s">
        <v>225</v>
      </c>
      <c r="Y15" s="1277" t="s">
        <v>226</v>
      </c>
      <c r="Z15" s="1278" t="s">
        <v>5</v>
      </c>
      <c r="AA15" s="1276" t="s">
        <v>225</v>
      </c>
      <c r="AB15" s="1277" t="s">
        <v>226</v>
      </c>
      <c r="AC15" s="1278" t="s">
        <v>5</v>
      </c>
      <c r="AD15" s="1276" t="s">
        <v>225</v>
      </c>
      <c r="AE15" s="1277" t="s">
        <v>226</v>
      </c>
      <c r="AF15" s="1278" t="s">
        <v>5</v>
      </c>
      <c r="AG15" s="717"/>
      <c r="AH15" s="717"/>
      <c r="AI15" s="717"/>
      <c r="AJ15" s="717"/>
    </row>
    <row r="16" spans="1:41" ht="26.25" customHeight="1">
      <c r="B16" s="1698" t="s">
        <v>543</v>
      </c>
      <c r="C16" s="1699"/>
      <c r="D16" s="658">
        <v>7.5</v>
      </c>
      <c r="E16" s="659">
        <v>-0.1</v>
      </c>
      <c r="F16" s="667">
        <v>7.4</v>
      </c>
      <c r="G16" s="664">
        <v>6.3</v>
      </c>
      <c r="H16" s="659">
        <v>-0.5</v>
      </c>
      <c r="I16" s="667">
        <v>5.9</v>
      </c>
      <c r="J16" s="664">
        <v>3.8</v>
      </c>
      <c r="K16" s="659">
        <v>-1</v>
      </c>
      <c r="L16" s="667">
        <v>2.8</v>
      </c>
      <c r="M16" s="794">
        <v>3.7</v>
      </c>
      <c r="N16" s="795">
        <v>-1.3</v>
      </c>
      <c r="O16" s="796">
        <v>2.4</v>
      </c>
      <c r="P16" s="1312"/>
      <c r="Q16" s="1649" t="s">
        <v>503</v>
      </c>
      <c r="R16" s="1668"/>
      <c r="S16" s="1668"/>
      <c r="T16" s="1650"/>
      <c r="U16" s="946">
        <v>3.4</v>
      </c>
      <c r="V16" s="947">
        <v>-1.2</v>
      </c>
      <c r="W16" s="948">
        <v>2.2000000000000002</v>
      </c>
      <c r="X16" s="946">
        <v>8.6999999999999993</v>
      </c>
      <c r="Y16" s="947">
        <v>-0.3</v>
      </c>
      <c r="Z16" s="948">
        <v>8.4</v>
      </c>
      <c r="AA16" s="946">
        <v>8.8000000000000007</v>
      </c>
      <c r="AB16" s="947">
        <v>-0.4</v>
      </c>
      <c r="AC16" s="948">
        <v>8.4</v>
      </c>
      <c r="AD16" s="946">
        <v>7.3</v>
      </c>
      <c r="AE16" s="947">
        <v>-4.2</v>
      </c>
      <c r="AF16" s="948">
        <f>AD16+AE16</f>
        <v>3.0999999999999996</v>
      </c>
      <c r="AG16" s="717"/>
      <c r="AH16" s="717"/>
      <c r="AI16" s="717"/>
      <c r="AJ16" s="1314"/>
      <c r="AK16" s="1315"/>
      <c r="AL16" s="1315"/>
      <c r="AM16" s="1314"/>
      <c r="AN16" s="1315"/>
      <c r="AO16" s="1315"/>
    </row>
    <row r="17" spans="1:41" ht="26.25" customHeight="1">
      <c r="B17" s="1710" t="s">
        <v>531</v>
      </c>
      <c r="C17" s="1711"/>
      <c r="D17" s="660">
        <v>3.4</v>
      </c>
      <c r="E17" s="661">
        <v>-0.3</v>
      </c>
      <c r="F17" s="667">
        <v>3.1</v>
      </c>
      <c r="G17" s="665">
        <v>4.7</v>
      </c>
      <c r="H17" s="661">
        <v>-0.5</v>
      </c>
      <c r="I17" s="667">
        <f>(SUM(G17:H17))</f>
        <v>4.2</v>
      </c>
      <c r="J17" s="665">
        <v>3</v>
      </c>
      <c r="K17" s="661">
        <v>-1.8</v>
      </c>
      <c r="L17" s="667">
        <v>1.2</v>
      </c>
      <c r="M17" s="797">
        <v>3.1</v>
      </c>
      <c r="N17" s="798">
        <v>-1</v>
      </c>
      <c r="O17" s="796">
        <v>2.1</v>
      </c>
      <c r="P17" s="1312"/>
      <c r="Q17" s="1678" t="s">
        <v>532</v>
      </c>
      <c r="R17" s="1680"/>
      <c r="S17" s="1680"/>
      <c r="T17" s="1679"/>
      <c r="U17" s="949">
        <v>2.7</v>
      </c>
      <c r="V17" s="950">
        <v>-1</v>
      </c>
      <c r="W17" s="948">
        <v>1.7</v>
      </c>
      <c r="X17" s="949">
        <v>6</v>
      </c>
      <c r="Y17" s="950">
        <v>-1.6</v>
      </c>
      <c r="Z17" s="948">
        <v>4.4000000000000004</v>
      </c>
      <c r="AA17" s="949">
        <v>9.4</v>
      </c>
      <c r="AB17" s="950">
        <v>-2.4</v>
      </c>
      <c r="AC17" s="948">
        <v>7</v>
      </c>
      <c r="AD17" s="949">
        <v>5.5</v>
      </c>
      <c r="AE17" s="950">
        <v>-2.9</v>
      </c>
      <c r="AF17" s="948">
        <f t="shared" ref="AF17:AF23" si="0">AD17+AE17</f>
        <v>2.6</v>
      </c>
      <c r="AG17" s="717"/>
      <c r="AH17" s="717"/>
      <c r="AI17" s="717"/>
      <c r="AJ17" s="1314"/>
      <c r="AK17" s="1315"/>
      <c r="AL17" s="1315"/>
      <c r="AM17" s="1314"/>
      <c r="AN17" s="1315"/>
      <c r="AO17" s="1315"/>
    </row>
    <row r="18" spans="1:41" ht="26.25" customHeight="1">
      <c r="B18" s="1710" t="s">
        <v>533</v>
      </c>
      <c r="C18" s="1711"/>
      <c r="D18" s="660">
        <v>4.3</v>
      </c>
      <c r="E18" s="661">
        <v>0</v>
      </c>
      <c r="F18" s="667">
        <v>4.3</v>
      </c>
      <c r="G18" s="665">
        <v>5.5</v>
      </c>
      <c r="H18" s="661">
        <v>0</v>
      </c>
      <c r="I18" s="667">
        <f>(SUM(G18:H18))</f>
        <v>5.5</v>
      </c>
      <c r="J18" s="665">
        <v>7.1</v>
      </c>
      <c r="K18" s="661">
        <v>-0.1</v>
      </c>
      <c r="L18" s="667">
        <v>7</v>
      </c>
      <c r="M18" s="797">
        <v>8.5</v>
      </c>
      <c r="N18" s="798">
        <v>-0.3</v>
      </c>
      <c r="O18" s="796">
        <v>8.1999999999999993</v>
      </c>
      <c r="P18" s="1312"/>
      <c r="Q18" s="1681" t="s">
        <v>629</v>
      </c>
      <c r="R18" s="1680"/>
      <c r="S18" s="1680"/>
      <c r="T18" s="1679"/>
      <c r="U18" s="949">
        <v>18.2</v>
      </c>
      <c r="V18" s="950">
        <v>-3.2</v>
      </c>
      <c r="W18" s="948">
        <v>15</v>
      </c>
      <c r="X18" s="949">
        <v>16.3</v>
      </c>
      <c r="Y18" s="950">
        <v>-3.1</v>
      </c>
      <c r="Z18" s="948">
        <v>13.2</v>
      </c>
      <c r="AA18" s="949">
        <v>33.4</v>
      </c>
      <c r="AB18" s="950">
        <v>-24</v>
      </c>
      <c r="AC18" s="948">
        <v>9.4</v>
      </c>
      <c r="AD18" s="949">
        <v>42.7</v>
      </c>
      <c r="AE18" s="950">
        <v>-22.3</v>
      </c>
      <c r="AF18" s="948">
        <f t="shared" si="0"/>
        <v>20.400000000000002</v>
      </c>
      <c r="AG18" s="717"/>
      <c r="AH18" s="717"/>
      <c r="AI18" s="717"/>
      <c r="AJ18" s="1314"/>
      <c r="AK18" s="1315"/>
      <c r="AL18" s="1315"/>
      <c r="AM18" s="1314"/>
      <c r="AN18" s="1315"/>
      <c r="AO18" s="1315"/>
    </row>
    <row r="19" spans="1:41" ht="26.25" customHeight="1">
      <c r="B19" s="1710" t="s">
        <v>537</v>
      </c>
      <c r="C19" s="1711"/>
      <c r="D19" s="660">
        <v>10.6</v>
      </c>
      <c r="E19" s="661">
        <v>-14.3</v>
      </c>
      <c r="F19" s="667">
        <v>-3.7</v>
      </c>
      <c r="G19" s="665">
        <v>11.4</v>
      </c>
      <c r="H19" s="661">
        <v>-1.4</v>
      </c>
      <c r="I19" s="667">
        <v>9.9</v>
      </c>
      <c r="J19" s="665">
        <v>10.3</v>
      </c>
      <c r="K19" s="661">
        <v>-4.0999999999999996</v>
      </c>
      <c r="L19" s="667">
        <v>6.2</v>
      </c>
      <c r="M19" s="797">
        <v>10</v>
      </c>
      <c r="N19" s="798">
        <v>-3.2</v>
      </c>
      <c r="O19" s="796">
        <v>6.8</v>
      </c>
      <c r="P19" s="1312"/>
      <c r="Q19" s="1678" t="s">
        <v>630</v>
      </c>
      <c r="R19" s="1680"/>
      <c r="S19" s="1680"/>
      <c r="T19" s="1679"/>
      <c r="U19" s="949">
        <v>6</v>
      </c>
      <c r="V19" s="950">
        <v>-6.2</v>
      </c>
      <c r="W19" s="948">
        <v>-0.2</v>
      </c>
      <c r="X19" s="949">
        <v>45.7</v>
      </c>
      <c r="Y19" s="950">
        <v>-8.6</v>
      </c>
      <c r="Z19" s="948">
        <v>37.1</v>
      </c>
      <c r="AA19" s="949">
        <v>72.8</v>
      </c>
      <c r="AB19" s="950">
        <v>-1.3</v>
      </c>
      <c r="AC19" s="948">
        <v>71.5</v>
      </c>
      <c r="AD19" s="949">
        <v>38.700000000000003</v>
      </c>
      <c r="AE19" s="950">
        <v>-0.3</v>
      </c>
      <c r="AF19" s="948">
        <f t="shared" si="0"/>
        <v>38.400000000000006</v>
      </c>
      <c r="AG19" s="717"/>
      <c r="AH19" s="717"/>
      <c r="AI19" s="717"/>
      <c r="AJ19" s="1314"/>
      <c r="AK19" s="1315"/>
      <c r="AL19" s="1315"/>
      <c r="AM19" s="1314"/>
      <c r="AN19" s="1315"/>
      <c r="AO19" s="1315"/>
    </row>
    <row r="20" spans="1:41" ht="26.25" customHeight="1">
      <c r="B20" s="1710" t="s">
        <v>535</v>
      </c>
      <c r="C20" s="1711"/>
      <c r="D20" s="660">
        <v>26.5</v>
      </c>
      <c r="E20" s="661">
        <v>-1.9</v>
      </c>
      <c r="F20" s="667">
        <v>24.6</v>
      </c>
      <c r="G20" s="665">
        <v>32.200000000000003</v>
      </c>
      <c r="H20" s="661">
        <v>-0.4</v>
      </c>
      <c r="I20" s="667">
        <v>31.9</v>
      </c>
      <c r="J20" s="665">
        <v>22.4</v>
      </c>
      <c r="K20" s="661">
        <v>-1.1000000000000001</v>
      </c>
      <c r="L20" s="667">
        <v>21.3</v>
      </c>
      <c r="M20" s="797">
        <v>6</v>
      </c>
      <c r="N20" s="798">
        <v>-6.2</v>
      </c>
      <c r="O20" s="796">
        <v>-0.2</v>
      </c>
      <c r="P20" s="1312"/>
      <c r="Q20" s="1678" t="s">
        <v>631</v>
      </c>
      <c r="R20" s="1680"/>
      <c r="S20" s="1680"/>
      <c r="T20" s="1679"/>
      <c r="U20" s="949">
        <v>5.0999999999999996</v>
      </c>
      <c r="V20" s="950">
        <v>0</v>
      </c>
      <c r="W20" s="948">
        <v>5.0999999999999996</v>
      </c>
      <c r="X20" s="949">
        <v>11.4</v>
      </c>
      <c r="Y20" s="950">
        <v>-0.2</v>
      </c>
      <c r="Z20" s="948">
        <v>11.2</v>
      </c>
      <c r="AA20" s="949">
        <v>13.9</v>
      </c>
      <c r="AB20" s="950">
        <v>-0.1</v>
      </c>
      <c r="AC20" s="948">
        <v>13.8</v>
      </c>
      <c r="AD20" s="949">
        <v>10.4</v>
      </c>
      <c r="AE20" s="950">
        <v>-0.2</v>
      </c>
      <c r="AF20" s="948">
        <f t="shared" si="0"/>
        <v>10.200000000000001</v>
      </c>
      <c r="AG20" s="717"/>
      <c r="AH20" s="717"/>
      <c r="AI20" s="717"/>
      <c r="AJ20" s="1314"/>
      <c r="AK20" s="1316"/>
      <c r="AL20" s="1315"/>
      <c r="AM20" s="1314"/>
      <c r="AN20" s="1315"/>
      <c r="AO20" s="1315"/>
    </row>
    <row r="21" spans="1:41" ht="26.25" customHeight="1">
      <c r="B21" s="1710" t="s">
        <v>544</v>
      </c>
      <c r="C21" s="1711"/>
      <c r="D21" s="660">
        <v>8.5</v>
      </c>
      <c r="E21" s="661">
        <v>-0.9</v>
      </c>
      <c r="F21" s="667">
        <v>7.6</v>
      </c>
      <c r="G21" s="665">
        <v>8.4</v>
      </c>
      <c r="H21" s="661">
        <v>-0.8</v>
      </c>
      <c r="I21" s="667">
        <v>7.5</v>
      </c>
      <c r="J21" s="665">
        <v>7.2</v>
      </c>
      <c r="K21" s="661">
        <v>-0.1</v>
      </c>
      <c r="L21" s="667">
        <v>7.1</v>
      </c>
      <c r="M21" s="797">
        <v>5</v>
      </c>
      <c r="N21" s="799">
        <v>0</v>
      </c>
      <c r="O21" s="796">
        <v>5</v>
      </c>
      <c r="P21" s="1312"/>
      <c r="Q21" s="1678" t="s">
        <v>632</v>
      </c>
      <c r="R21" s="1680"/>
      <c r="S21" s="1680"/>
      <c r="T21" s="1679"/>
      <c r="U21" s="949">
        <v>8.5</v>
      </c>
      <c r="V21" s="950">
        <v>-1.7</v>
      </c>
      <c r="W21" s="948">
        <v>6.8</v>
      </c>
      <c r="X21" s="949">
        <v>9.9</v>
      </c>
      <c r="Y21" s="950">
        <v>-1.3</v>
      </c>
      <c r="Z21" s="948">
        <v>8.6</v>
      </c>
      <c r="AA21" s="949">
        <v>8.3000000000000007</v>
      </c>
      <c r="AB21" s="950">
        <v>-1.5</v>
      </c>
      <c r="AC21" s="948">
        <v>6.8</v>
      </c>
      <c r="AD21" s="949">
        <v>11.9</v>
      </c>
      <c r="AE21" s="950">
        <v>-1.8</v>
      </c>
      <c r="AF21" s="948">
        <f t="shared" si="0"/>
        <v>10.1</v>
      </c>
      <c r="AG21" s="717"/>
      <c r="AH21" s="717"/>
      <c r="AI21" s="717"/>
      <c r="AJ21" s="1314"/>
      <c r="AK21" s="1315"/>
      <c r="AL21" s="1315"/>
      <c r="AM21" s="1314"/>
      <c r="AN21" s="1315"/>
      <c r="AO21" s="1315"/>
    </row>
    <row r="22" spans="1:41" ht="26.25" customHeight="1">
      <c r="B22" s="1710" t="s">
        <v>545</v>
      </c>
      <c r="C22" s="1711"/>
      <c r="D22" s="660">
        <v>8.4</v>
      </c>
      <c r="E22" s="661">
        <v>-0.7</v>
      </c>
      <c r="F22" s="667">
        <v>7.7</v>
      </c>
      <c r="G22" s="665">
        <v>5.0999999999999996</v>
      </c>
      <c r="H22" s="661">
        <v>-0.7</v>
      </c>
      <c r="I22" s="667">
        <f>(SUM(G22:H22))</f>
        <v>4.3999999999999995</v>
      </c>
      <c r="J22" s="665">
        <v>4.5</v>
      </c>
      <c r="K22" s="661">
        <v>-1.4</v>
      </c>
      <c r="L22" s="667">
        <v>3.1</v>
      </c>
      <c r="M22" s="797">
        <v>7.7</v>
      </c>
      <c r="N22" s="798">
        <v>-0.5</v>
      </c>
      <c r="O22" s="796">
        <v>7.2</v>
      </c>
      <c r="P22" s="1312"/>
      <c r="Q22" s="1678" t="s">
        <v>633</v>
      </c>
      <c r="R22" s="1680"/>
      <c r="S22" s="1680"/>
      <c r="T22" s="1679"/>
      <c r="U22" s="949">
        <v>7.3</v>
      </c>
      <c r="V22" s="950">
        <v>-2.1</v>
      </c>
      <c r="W22" s="948">
        <v>5.2</v>
      </c>
      <c r="X22" s="949">
        <v>7.4</v>
      </c>
      <c r="Y22" s="950">
        <v>-1.3</v>
      </c>
      <c r="Z22" s="948">
        <v>6.1</v>
      </c>
      <c r="AA22" s="949">
        <v>6.8</v>
      </c>
      <c r="AB22" s="950">
        <v>-3.3</v>
      </c>
      <c r="AC22" s="948">
        <v>3.5</v>
      </c>
      <c r="AD22" s="949">
        <v>14.7</v>
      </c>
      <c r="AE22" s="950">
        <v>-1.2</v>
      </c>
      <c r="AF22" s="948">
        <f t="shared" si="0"/>
        <v>13.5</v>
      </c>
      <c r="AG22" s="717"/>
      <c r="AH22" s="717"/>
      <c r="AI22" s="717"/>
      <c r="AJ22" s="1314"/>
      <c r="AK22" s="1315"/>
      <c r="AL22" s="1315"/>
      <c r="AM22" s="1314"/>
      <c r="AN22" s="1315"/>
      <c r="AO22" s="1315"/>
    </row>
    <row r="23" spans="1:41" ht="26.25" customHeight="1" thickBot="1">
      <c r="B23" s="1710" t="s">
        <v>539</v>
      </c>
      <c r="C23" s="1711"/>
      <c r="D23" s="660">
        <v>6.6</v>
      </c>
      <c r="E23" s="661">
        <v>-0.9</v>
      </c>
      <c r="F23" s="667">
        <v>5.7</v>
      </c>
      <c r="G23" s="665">
        <v>6.7</v>
      </c>
      <c r="H23" s="661">
        <v>-1.1000000000000001</v>
      </c>
      <c r="I23" s="667">
        <f>(SUM(G23:H23))</f>
        <v>5.6</v>
      </c>
      <c r="J23" s="665">
        <v>7.1</v>
      </c>
      <c r="K23" s="661">
        <v>-1.3</v>
      </c>
      <c r="L23" s="667">
        <v>5.8</v>
      </c>
      <c r="M23" s="797">
        <v>7.6</v>
      </c>
      <c r="N23" s="798">
        <v>-3.2</v>
      </c>
      <c r="O23" s="796">
        <v>4.4000000000000004</v>
      </c>
      <c r="P23" s="1312"/>
      <c r="Q23" s="1682" t="s">
        <v>3</v>
      </c>
      <c r="R23" s="1683"/>
      <c r="S23" s="1683"/>
      <c r="T23" s="1684"/>
      <c r="U23" s="951">
        <v>5.6</v>
      </c>
      <c r="V23" s="952">
        <v>-2.2999999999999998</v>
      </c>
      <c r="W23" s="953">
        <v>3.3</v>
      </c>
      <c r="X23" s="951">
        <v>13.3</v>
      </c>
      <c r="Y23" s="952">
        <v>-1.6</v>
      </c>
      <c r="Z23" s="953">
        <v>11.7</v>
      </c>
      <c r="AA23" s="951">
        <v>8.1</v>
      </c>
      <c r="AB23" s="952">
        <v>-0.8</v>
      </c>
      <c r="AC23" s="953">
        <v>7.3</v>
      </c>
      <c r="AD23" s="951">
        <v>5.8</v>
      </c>
      <c r="AE23" s="952">
        <v>-2.8</v>
      </c>
      <c r="AF23" s="1317">
        <f t="shared" si="0"/>
        <v>3</v>
      </c>
      <c r="AG23" s="717"/>
      <c r="AH23" s="717"/>
      <c r="AI23" s="717"/>
      <c r="AJ23" s="1314"/>
      <c r="AK23" s="1315"/>
      <c r="AL23" s="1315"/>
      <c r="AM23" s="1314"/>
      <c r="AN23" s="1315"/>
      <c r="AO23" s="1315"/>
    </row>
    <row r="24" spans="1:41" ht="26.25" customHeight="1" thickTop="1">
      <c r="B24" s="1710" t="s">
        <v>541</v>
      </c>
      <c r="C24" s="1711"/>
      <c r="D24" s="660">
        <v>4.2</v>
      </c>
      <c r="E24" s="661">
        <v>0</v>
      </c>
      <c r="F24" s="667">
        <v>4.2</v>
      </c>
      <c r="G24" s="665">
        <v>3.2</v>
      </c>
      <c r="H24" s="661">
        <v>0</v>
      </c>
      <c r="I24" s="667">
        <f>(SUM(G24:H24))</f>
        <v>3.2</v>
      </c>
      <c r="J24" s="665">
        <v>4.2</v>
      </c>
      <c r="K24" s="661">
        <v>0</v>
      </c>
      <c r="L24" s="667">
        <v>4.2</v>
      </c>
      <c r="M24" s="797">
        <v>3.1</v>
      </c>
      <c r="N24" s="798">
        <v>-0.1</v>
      </c>
      <c r="O24" s="796">
        <v>3</v>
      </c>
      <c r="P24" s="1312"/>
      <c r="Q24" s="1653" t="s">
        <v>5</v>
      </c>
      <c r="R24" s="1685"/>
      <c r="S24" s="1685"/>
      <c r="T24" s="1654"/>
      <c r="U24" s="954">
        <v>56.8</v>
      </c>
      <c r="V24" s="955">
        <v>-17.7</v>
      </c>
      <c r="W24" s="956">
        <v>39.1</v>
      </c>
      <c r="X24" s="957">
        <v>118.7</v>
      </c>
      <c r="Y24" s="955">
        <v>-18</v>
      </c>
      <c r="Z24" s="956">
        <v>100.7</v>
      </c>
      <c r="AA24" s="957">
        <v>161.5</v>
      </c>
      <c r="AB24" s="955">
        <v>-33.799999999999997</v>
      </c>
      <c r="AC24" s="956">
        <v>127.7</v>
      </c>
      <c r="AD24" s="957">
        <f>SUM(AD16:AD23)</f>
        <v>137.00000000000003</v>
      </c>
      <c r="AE24" s="955">
        <f>SUM(AE16:AE23)</f>
        <v>-35.699999999999996</v>
      </c>
      <c r="AF24" s="956">
        <f>SUM(AF16:AF23)</f>
        <v>101.3</v>
      </c>
      <c r="AG24" s="717"/>
      <c r="AH24" s="717"/>
      <c r="AI24" s="717"/>
      <c r="AJ24" s="924"/>
      <c r="AK24" s="924"/>
      <c r="AL24" s="1318"/>
      <c r="AM24" s="924"/>
      <c r="AN24" s="924"/>
      <c r="AO24" s="968"/>
    </row>
    <row r="25" spans="1:41" ht="26.25" customHeight="1" thickBot="1">
      <c r="B25" s="1712" t="s">
        <v>529</v>
      </c>
      <c r="C25" s="1713"/>
      <c r="D25" s="662">
        <v>0.9</v>
      </c>
      <c r="E25" s="663">
        <v>-0.9</v>
      </c>
      <c r="F25" s="668">
        <v>0</v>
      </c>
      <c r="G25" s="666">
        <v>2.2000000000000002</v>
      </c>
      <c r="H25" s="663">
        <v>-0.7</v>
      </c>
      <c r="I25" s="668">
        <f>(SUM(G25:H25))</f>
        <v>1.5000000000000002</v>
      </c>
      <c r="J25" s="666">
        <v>1.6</v>
      </c>
      <c r="K25" s="663">
        <v>-0.9</v>
      </c>
      <c r="L25" s="668">
        <v>0.7</v>
      </c>
      <c r="M25" s="800">
        <v>1.3</v>
      </c>
      <c r="N25" s="801">
        <v>-1.9</v>
      </c>
      <c r="O25" s="802">
        <v>-0.6</v>
      </c>
      <c r="P25" s="1312"/>
      <c r="Q25" s="1688"/>
      <c r="R25" s="1688"/>
      <c r="S25" s="1688"/>
      <c r="T25" s="1688"/>
      <c r="U25" s="1688"/>
      <c r="V25" s="1688"/>
      <c r="W25" s="1688"/>
      <c r="X25" s="1688"/>
      <c r="Y25" s="1688"/>
      <c r="Z25" s="1688"/>
      <c r="AA25" s="1688"/>
      <c r="AB25" s="1688"/>
      <c r="AC25" s="1688"/>
      <c r="AD25" s="1688"/>
      <c r="AE25" s="1688"/>
      <c r="AF25" s="1688"/>
      <c r="AG25" s="717"/>
      <c r="AH25" s="717"/>
      <c r="AI25" s="717"/>
      <c r="AJ25" s="717"/>
    </row>
    <row r="26" spans="1:41" ht="26.25" customHeight="1" thickTop="1">
      <c r="B26" s="1714" t="s">
        <v>5</v>
      </c>
      <c r="C26" s="1715"/>
      <c r="D26" s="669">
        <f>(SUM(D16:D25))</f>
        <v>80.900000000000006</v>
      </c>
      <c r="E26" s="670">
        <v>-20.100000000000001</v>
      </c>
      <c r="F26" s="671">
        <f>(SUM(D26:E26))</f>
        <v>60.800000000000004</v>
      </c>
      <c r="G26" s="669">
        <f>(SUM(G16:G25))</f>
        <v>85.7</v>
      </c>
      <c r="H26" s="670">
        <v>-6.2</v>
      </c>
      <c r="I26" s="671">
        <f>(SUM(G26:H26))</f>
        <v>79.5</v>
      </c>
      <c r="J26" s="669">
        <v>71.2</v>
      </c>
      <c r="K26" s="670">
        <v>-11.8</v>
      </c>
      <c r="L26" s="671">
        <v>59.4</v>
      </c>
      <c r="M26" s="803">
        <v>56</v>
      </c>
      <c r="N26" s="804">
        <v>-17.7</v>
      </c>
      <c r="O26" s="805">
        <v>38.299999999999997</v>
      </c>
      <c r="P26" s="1312"/>
      <c r="Q26" s="1688"/>
      <c r="R26" s="1688"/>
      <c r="S26" s="1688"/>
      <c r="T26" s="1688"/>
      <c r="U26" s="1688"/>
      <c r="V26" s="1688"/>
      <c r="W26" s="1688"/>
      <c r="X26" s="1688"/>
      <c r="Y26" s="1688"/>
      <c r="Z26" s="1688"/>
      <c r="AA26" s="1688"/>
      <c r="AB26" s="1688"/>
      <c r="AC26" s="1688"/>
      <c r="AD26" s="1688"/>
      <c r="AE26" s="1688"/>
      <c r="AF26" s="1688"/>
      <c r="AG26" s="717"/>
      <c r="AH26" s="717"/>
      <c r="AI26" s="717"/>
      <c r="AJ26" s="717"/>
    </row>
    <row r="27" spans="1:41" ht="19.5" customHeight="1">
      <c r="B27" s="609" t="s">
        <v>589</v>
      </c>
      <c r="C27" s="609"/>
      <c r="D27" s="628"/>
      <c r="E27" s="628"/>
      <c r="F27" s="628"/>
      <c r="G27" s="628"/>
      <c r="H27" s="628"/>
      <c r="I27" s="628"/>
      <c r="J27" s="628"/>
      <c r="K27" s="628"/>
      <c r="L27" s="628"/>
      <c r="M27" s="629"/>
      <c r="N27" s="628"/>
      <c r="O27" s="628"/>
      <c r="P27" s="628"/>
      <c r="Q27" s="1688"/>
      <c r="R27" s="1688"/>
      <c r="S27" s="1688"/>
      <c r="T27" s="1688"/>
      <c r="U27" s="1688"/>
      <c r="V27" s="1688"/>
      <c r="W27" s="1688"/>
      <c r="X27" s="1688"/>
      <c r="Y27" s="1688"/>
      <c r="Z27" s="1688"/>
      <c r="AA27" s="1688"/>
      <c r="AB27" s="1688"/>
      <c r="AC27" s="1688"/>
      <c r="AD27" s="1688"/>
      <c r="AE27" s="1688"/>
      <c r="AF27" s="1688"/>
      <c r="AG27" s="717"/>
      <c r="AH27" s="717"/>
      <c r="AI27" s="717"/>
      <c r="AJ27" s="717"/>
    </row>
    <row r="28" spans="1:41" ht="19.5" customHeight="1">
      <c r="B28" s="1716" t="s">
        <v>590</v>
      </c>
      <c r="C28" s="1716"/>
      <c r="D28" s="1716"/>
      <c r="E28" s="1716"/>
      <c r="F28" s="1716"/>
      <c r="G28" s="1716"/>
      <c r="H28" s="1716"/>
      <c r="I28" s="1716"/>
      <c r="J28" s="1716"/>
      <c r="K28" s="1716"/>
      <c r="L28" s="1716"/>
      <c r="M28" s="1716"/>
      <c r="N28" s="1716"/>
      <c r="O28" s="1716"/>
      <c r="P28" s="1716"/>
      <c r="Q28" s="1716"/>
      <c r="R28" s="1716"/>
      <c r="S28" s="1716"/>
      <c r="T28" s="1716"/>
      <c r="U28" s="1312"/>
      <c r="V28" s="717"/>
      <c r="W28" s="717"/>
      <c r="X28" s="717"/>
      <c r="Y28" s="717"/>
      <c r="Z28" s="717"/>
      <c r="AA28" s="717"/>
      <c r="AB28" s="717"/>
      <c r="AC28" s="717"/>
      <c r="AD28" s="717"/>
      <c r="AE28" s="717"/>
      <c r="AF28" s="717"/>
      <c r="AG28" s="717"/>
      <c r="AH28" s="717"/>
      <c r="AI28" s="717"/>
      <c r="AJ28" s="717"/>
    </row>
    <row r="29" spans="1:41" ht="19.5" customHeight="1">
      <c r="B29" s="1716" t="s">
        <v>591</v>
      </c>
      <c r="C29" s="1716"/>
      <c r="D29" s="1716"/>
      <c r="E29" s="1716"/>
      <c r="F29" s="1716"/>
      <c r="G29" s="1716"/>
      <c r="H29" s="1716"/>
      <c r="I29" s="1716"/>
      <c r="J29" s="1716"/>
      <c r="K29" s="1716"/>
      <c r="L29" s="1716"/>
      <c r="M29" s="1716"/>
      <c r="N29" s="1716"/>
      <c r="O29" s="1716"/>
      <c r="P29" s="1716"/>
      <c r="Q29" s="1716"/>
      <c r="R29" s="1716"/>
      <c r="S29" s="1716"/>
      <c r="T29" s="1716"/>
      <c r="U29" s="1716"/>
      <c r="V29" s="1716"/>
      <c r="W29" s="1716"/>
      <c r="X29" s="1716"/>
      <c r="Y29" s="1716"/>
      <c r="Z29" s="1716"/>
      <c r="AA29" s="717"/>
      <c r="AB29" s="717"/>
      <c r="AC29" s="717"/>
      <c r="AD29" s="717"/>
      <c r="AE29" s="717"/>
      <c r="AF29" s="717"/>
      <c r="AG29" s="717"/>
      <c r="AH29" s="717"/>
      <c r="AI29" s="717"/>
      <c r="AJ29" s="717"/>
    </row>
    <row r="30" spans="1:41" ht="26.25" customHeight="1">
      <c r="B30" s="1716"/>
      <c r="C30" s="1716"/>
      <c r="D30" s="1716"/>
      <c r="E30" s="1716"/>
      <c r="F30" s="1716"/>
      <c r="G30" s="1716"/>
      <c r="H30" s="1716"/>
      <c r="I30" s="1716"/>
      <c r="J30" s="1716"/>
      <c r="K30" s="1716"/>
      <c r="L30" s="1716"/>
      <c r="M30" s="1716"/>
      <c r="N30" s="1716"/>
      <c r="O30" s="1716"/>
      <c r="P30" s="1716"/>
      <c r="Q30" s="1716"/>
      <c r="R30" s="1716"/>
      <c r="S30" s="1716"/>
      <c r="T30" s="1716"/>
      <c r="U30" s="1716"/>
      <c r="V30" s="1716"/>
      <c r="W30" s="1716"/>
      <c r="X30" s="1716"/>
      <c r="Y30" s="1716"/>
      <c r="Z30" s="1716"/>
      <c r="AA30" s="1312"/>
      <c r="AB30" s="1312"/>
      <c r="AC30" s="1312"/>
      <c r="AD30" s="1312"/>
      <c r="AE30" s="1312"/>
      <c r="AF30" s="1312"/>
      <c r="AG30" s="1312"/>
      <c r="AH30" s="717"/>
      <c r="AI30" s="717"/>
      <c r="AJ30" s="717"/>
    </row>
    <row r="31" spans="1:41" ht="21" customHeight="1">
      <c r="A31" s="1257" t="s">
        <v>495</v>
      </c>
      <c r="B31" s="1257"/>
      <c r="C31" s="1257"/>
      <c r="AH31" s="717"/>
      <c r="AI31" s="717"/>
      <c r="AJ31" s="717"/>
    </row>
    <row r="32" spans="1:41">
      <c r="X32" s="1258"/>
      <c r="AA32" s="1258"/>
      <c r="AD32" s="1258"/>
      <c r="AG32" s="1258" t="s">
        <v>479</v>
      </c>
      <c r="AH32" s="717"/>
      <c r="AI32" s="717"/>
      <c r="AJ32" s="717"/>
    </row>
    <row r="33" spans="2:36" ht="18.75" customHeight="1">
      <c r="B33" s="1656"/>
      <c r="C33" s="1657"/>
      <c r="D33" s="1690" t="s">
        <v>71</v>
      </c>
      <c r="E33" s="1691"/>
      <c r="F33" s="1692"/>
      <c r="G33" s="1690" t="s">
        <v>209</v>
      </c>
      <c r="H33" s="1691"/>
      <c r="I33" s="1692"/>
      <c r="J33" s="1690" t="s">
        <v>44</v>
      </c>
      <c r="K33" s="1691"/>
      <c r="L33" s="1692"/>
      <c r="M33" s="1690" t="s">
        <v>210</v>
      </c>
      <c r="N33" s="1691"/>
      <c r="O33" s="1692"/>
      <c r="P33" s="1690" t="s">
        <v>14</v>
      </c>
      <c r="Q33" s="1691"/>
      <c r="R33" s="1692"/>
      <c r="S33" s="1642" t="s">
        <v>211</v>
      </c>
      <c r="T33" s="1643"/>
      <c r="U33" s="1644"/>
      <c r="V33" s="1642" t="s">
        <v>18</v>
      </c>
      <c r="W33" s="1643"/>
      <c r="X33" s="1644"/>
      <c r="Y33" s="1642" t="s">
        <v>31</v>
      </c>
      <c r="Z33" s="1643"/>
      <c r="AA33" s="1644"/>
      <c r="AB33" s="1642" t="s">
        <v>33</v>
      </c>
      <c r="AC33" s="1643"/>
      <c r="AD33" s="1644"/>
      <c r="AE33" s="1642" t="s">
        <v>85</v>
      </c>
      <c r="AF33" s="1643"/>
      <c r="AG33" s="1644"/>
      <c r="AH33" s="717"/>
      <c r="AI33" s="717"/>
      <c r="AJ33" s="717"/>
    </row>
    <row r="34" spans="2:36" ht="18" customHeight="1">
      <c r="B34" s="1651"/>
      <c r="C34" s="1652"/>
      <c r="D34" s="1693"/>
      <c r="E34" s="1694"/>
      <c r="F34" s="1695"/>
      <c r="G34" s="1693"/>
      <c r="H34" s="1694"/>
      <c r="I34" s="1695"/>
      <c r="J34" s="1693"/>
      <c r="K34" s="1694"/>
      <c r="L34" s="1695"/>
      <c r="M34" s="1693"/>
      <c r="N34" s="1694"/>
      <c r="O34" s="1695"/>
      <c r="P34" s="1693"/>
      <c r="Q34" s="1694"/>
      <c r="R34" s="1695"/>
      <c r="S34" s="1645"/>
      <c r="T34" s="1646"/>
      <c r="U34" s="1647"/>
      <c r="V34" s="1645"/>
      <c r="W34" s="1646"/>
      <c r="X34" s="1647"/>
      <c r="Y34" s="1645"/>
      <c r="Z34" s="1646"/>
      <c r="AA34" s="1647"/>
      <c r="AB34" s="1645"/>
      <c r="AC34" s="1646"/>
      <c r="AD34" s="1647"/>
      <c r="AE34" s="1645"/>
      <c r="AF34" s="1646"/>
      <c r="AG34" s="1647"/>
      <c r="AH34" s="717"/>
      <c r="AI34" s="717"/>
      <c r="AJ34" s="717"/>
    </row>
    <row r="35" spans="2:36" ht="21" customHeight="1">
      <c r="B35" s="1658"/>
      <c r="C35" s="1659"/>
      <c r="D35" s="622" t="s">
        <v>225</v>
      </c>
      <c r="E35" s="623" t="s">
        <v>226</v>
      </c>
      <c r="F35" s="624" t="s">
        <v>5</v>
      </c>
      <c r="G35" s="622" t="s">
        <v>225</v>
      </c>
      <c r="H35" s="623" t="s">
        <v>226</v>
      </c>
      <c r="I35" s="624" t="s">
        <v>5</v>
      </c>
      <c r="J35" s="622" t="s">
        <v>225</v>
      </c>
      <c r="K35" s="623" t="s">
        <v>226</v>
      </c>
      <c r="L35" s="624" t="s">
        <v>5</v>
      </c>
      <c r="M35" s="622" t="s">
        <v>225</v>
      </c>
      <c r="N35" s="623" t="s">
        <v>226</v>
      </c>
      <c r="O35" s="624" t="s">
        <v>5</v>
      </c>
      <c r="P35" s="622" t="s">
        <v>225</v>
      </c>
      <c r="Q35" s="623" t="s">
        <v>226</v>
      </c>
      <c r="R35" s="624" t="s">
        <v>5</v>
      </c>
      <c r="S35" s="1276" t="s">
        <v>225</v>
      </c>
      <c r="T35" s="1277" t="s">
        <v>226</v>
      </c>
      <c r="U35" s="1278" t="s">
        <v>5</v>
      </c>
      <c r="V35" s="1276" t="s">
        <v>225</v>
      </c>
      <c r="W35" s="1277" t="s">
        <v>226</v>
      </c>
      <c r="X35" s="1278" t="s">
        <v>5</v>
      </c>
      <c r="Y35" s="1276" t="s">
        <v>225</v>
      </c>
      <c r="Z35" s="1277" t="s">
        <v>226</v>
      </c>
      <c r="AA35" s="1278" t="s">
        <v>5</v>
      </c>
      <c r="AB35" s="1276" t="s">
        <v>225</v>
      </c>
      <c r="AC35" s="1277" t="s">
        <v>226</v>
      </c>
      <c r="AD35" s="1278" t="s">
        <v>5</v>
      </c>
      <c r="AE35" s="1276" t="s">
        <v>225</v>
      </c>
      <c r="AF35" s="1277" t="s">
        <v>226</v>
      </c>
      <c r="AG35" s="1278" t="s">
        <v>5</v>
      </c>
      <c r="AH35" s="717"/>
      <c r="AI35" s="717"/>
      <c r="AJ35" s="717"/>
    </row>
    <row r="36" spans="2:36" ht="26.25" customHeight="1">
      <c r="B36" s="1649" t="s">
        <v>227</v>
      </c>
      <c r="C36" s="1650"/>
      <c r="D36" s="630">
        <v>18</v>
      </c>
      <c r="E36" s="631">
        <v>-16.3</v>
      </c>
      <c r="F36" s="632">
        <v>1.7</v>
      </c>
      <c r="G36" s="630">
        <v>16</v>
      </c>
      <c r="H36" s="631">
        <v>-57.9</v>
      </c>
      <c r="I36" s="632">
        <v>-41.9</v>
      </c>
      <c r="J36" s="630">
        <v>16.8</v>
      </c>
      <c r="K36" s="631">
        <v>-4.2</v>
      </c>
      <c r="L36" s="632">
        <v>12.6</v>
      </c>
      <c r="M36" s="630">
        <v>22.9</v>
      </c>
      <c r="N36" s="631">
        <v>-6.1</v>
      </c>
      <c r="O36" s="632">
        <v>16.8</v>
      </c>
      <c r="P36" s="630">
        <v>12.6</v>
      </c>
      <c r="Q36" s="631">
        <v>-10.9</v>
      </c>
      <c r="R36" s="632">
        <v>1.7</v>
      </c>
      <c r="S36" s="1319">
        <v>11</v>
      </c>
      <c r="T36" s="1320">
        <v>-4.9000000000000004</v>
      </c>
      <c r="U36" s="1321">
        <v>6.1</v>
      </c>
      <c r="V36" s="1319">
        <v>10.4</v>
      </c>
      <c r="W36" s="1320">
        <v>-7.3</v>
      </c>
      <c r="X36" s="1321">
        <v>3.1</v>
      </c>
      <c r="Y36" s="1319">
        <v>7.4</v>
      </c>
      <c r="Z36" s="1320">
        <v>-7</v>
      </c>
      <c r="AA36" s="1321">
        <v>0.4</v>
      </c>
      <c r="AB36" s="1319">
        <v>9.1999999999999993</v>
      </c>
      <c r="AC36" s="1320">
        <v>-5.8</v>
      </c>
      <c r="AD36" s="1321">
        <v>3.4</v>
      </c>
      <c r="AE36" s="1319">
        <v>8.8000000000000007</v>
      </c>
      <c r="AF36" s="1320">
        <v>-3.6</v>
      </c>
      <c r="AG36" s="1321">
        <v>5.2</v>
      </c>
      <c r="AH36" s="717"/>
      <c r="AI36" s="717"/>
      <c r="AJ36" s="717"/>
    </row>
    <row r="37" spans="2:36" ht="26.25" customHeight="1">
      <c r="B37" s="1678" t="s">
        <v>228</v>
      </c>
      <c r="C37" s="1696"/>
      <c r="D37" s="633">
        <v>17.100000000000001</v>
      </c>
      <c r="E37" s="634">
        <v>-20.9</v>
      </c>
      <c r="F37" s="635">
        <v>-3.8</v>
      </c>
      <c r="G37" s="633">
        <v>23.4</v>
      </c>
      <c r="H37" s="634">
        <v>-29.2</v>
      </c>
      <c r="I37" s="635">
        <v>-5.8</v>
      </c>
      <c r="J37" s="633">
        <v>40.299999999999997</v>
      </c>
      <c r="K37" s="634">
        <v>-5.7</v>
      </c>
      <c r="L37" s="635">
        <v>34.6</v>
      </c>
      <c r="M37" s="633">
        <v>45.7</v>
      </c>
      <c r="N37" s="634">
        <v>-4.5</v>
      </c>
      <c r="O37" s="635">
        <v>41.2</v>
      </c>
      <c r="P37" s="633">
        <v>47.4</v>
      </c>
      <c r="Q37" s="634">
        <v>-6.9</v>
      </c>
      <c r="R37" s="635">
        <v>40.5</v>
      </c>
      <c r="S37" s="1322">
        <v>43.3</v>
      </c>
      <c r="T37" s="950">
        <v>-15.7</v>
      </c>
      <c r="U37" s="1323">
        <v>27.6</v>
      </c>
      <c r="V37" s="1322">
        <v>24.2</v>
      </c>
      <c r="W37" s="950">
        <v>-11.7</v>
      </c>
      <c r="X37" s="1323">
        <v>12.5</v>
      </c>
      <c r="Y37" s="1322">
        <v>39.799999999999997</v>
      </c>
      <c r="Z37" s="950">
        <v>-14</v>
      </c>
      <c r="AA37" s="1323">
        <v>25.8</v>
      </c>
      <c r="AB37" s="1322">
        <v>49.1</v>
      </c>
      <c r="AC37" s="950">
        <v>-8.6</v>
      </c>
      <c r="AD37" s="1323">
        <v>40.5</v>
      </c>
      <c r="AE37" s="1322">
        <v>21.7</v>
      </c>
      <c r="AF37" s="950">
        <v>-12.1</v>
      </c>
      <c r="AG37" s="1323">
        <v>9.6</v>
      </c>
      <c r="AH37" s="717"/>
      <c r="AI37" s="717"/>
      <c r="AJ37" s="717"/>
    </row>
    <row r="38" spans="2:36" ht="36" customHeight="1">
      <c r="B38" s="1681" t="s">
        <v>229</v>
      </c>
      <c r="C38" s="1696"/>
      <c r="D38" s="633">
        <v>6.8</v>
      </c>
      <c r="E38" s="634">
        <v>-0.9</v>
      </c>
      <c r="F38" s="635">
        <v>5.9</v>
      </c>
      <c r="G38" s="633">
        <v>11.1</v>
      </c>
      <c r="H38" s="634">
        <v>-7.6</v>
      </c>
      <c r="I38" s="635">
        <v>3.5</v>
      </c>
      <c r="J38" s="633">
        <v>16.600000000000001</v>
      </c>
      <c r="K38" s="634">
        <v>-3.3</v>
      </c>
      <c r="L38" s="635">
        <v>13.3</v>
      </c>
      <c r="M38" s="633">
        <v>19.8</v>
      </c>
      <c r="N38" s="634">
        <v>-2.6</v>
      </c>
      <c r="O38" s="635">
        <v>17.2</v>
      </c>
      <c r="P38" s="633">
        <v>21.7</v>
      </c>
      <c r="Q38" s="634">
        <v>-1</v>
      </c>
      <c r="R38" s="635">
        <v>20.7</v>
      </c>
      <c r="S38" s="1322">
        <v>13</v>
      </c>
      <c r="T38" s="950">
        <v>-4.4000000000000004</v>
      </c>
      <c r="U38" s="1323">
        <v>8.6</v>
      </c>
      <c r="V38" s="1322">
        <v>6.7</v>
      </c>
      <c r="W38" s="950">
        <v>-1</v>
      </c>
      <c r="X38" s="1323">
        <v>5.7</v>
      </c>
      <c r="Y38" s="1322">
        <v>11.1</v>
      </c>
      <c r="Z38" s="950">
        <v>-0.8</v>
      </c>
      <c r="AA38" s="1323">
        <v>10.3</v>
      </c>
      <c r="AB38" s="1322">
        <v>10.8</v>
      </c>
      <c r="AC38" s="950">
        <v>-9.9999999999999995E-8</v>
      </c>
      <c r="AD38" s="1323">
        <v>10.8</v>
      </c>
      <c r="AE38" s="1322">
        <v>17.399999999999999</v>
      </c>
      <c r="AF38" s="950">
        <v>-1</v>
      </c>
      <c r="AG38" s="1323">
        <v>16.399999999999999</v>
      </c>
      <c r="AH38" s="717"/>
      <c r="AI38" s="717"/>
      <c r="AJ38" s="717"/>
    </row>
    <row r="39" spans="2:36" ht="36" customHeight="1" thickBot="1">
      <c r="B39" s="1697" t="s">
        <v>230</v>
      </c>
      <c r="C39" s="1652"/>
      <c r="D39" s="636">
        <v>5.5</v>
      </c>
      <c r="E39" s="637">
        <v>-2.2000000000000002</v>
      </c>
      <c r="F39" s="638">
        <v>3.3</v>
      </c>
      <c r="G39" s="636">
        <v>7.1</v>
      </c>
      <c r="H39" s="637">
        <v>-1.6</v>
      </c>
      <c r="I39" s="638">
        <v>5.5</v>
      </c>
      <c r="J39" s="636">
        <v>10.3</v>
      </c>
      <c r="K39" s="637">
        <v>-4.8</v>
      </c>
      <c r="L39" s="638">
        <v>5.5</v>
      </c>
      <c r="M39" s="636">
        <v>8.3000000000000007</v>
      </c>
      <c r="N39" s="637">
        <v>-1.4</v>
      </c>
      <c r="O39" s="638">
        <v>6.9</v>
      </c>
      <c r="P39" s="636">
        <v>11.9</v>
      </c>
      <c r="Q39" s="637">
        <v>-1.8</v>
      </c>
      <c r="R39" s="638">
        <v>10.1</v>
      </c>
      <c r="S39" s="1324">
        <v>6.7</v>
      </c>
      <c r="T39" s="1325">
        <v>-10.6</v>
      </c>
      <c r="U39" s="1326">
        <v>-3.9</v>
      </c>
      <c r="V39" s="1324">
        <v>6.9</v>
      </c>
      <c r="W39" s="1325">
        <v>-2.2000000000000002</v>
      </c>
      <c r="X39" s="1326">
        <v>4.7</v>
      </c>
      <c r="Y39" s="1324">
        <v>13.7</v>
      </c>
      <c r="Z39" s="1325">
        <v>-1.4</v>
      </c>
      <c r="AA39" s="1326">
        <v>12.3</v>
      </c>
      <c r="AB39" s="1324">
        <v>6.5</v>
      </c>
      <c r="AC39" s="1325">
        <v>-6.1</v>
      </c>
      <c r="AD39" s="1326">
        <v>0.4</v>
      </c>
      <c r="AE39" s="1324">
        <v>8</v>
      </c>
      <c r="AF39" s="1325">
        <v>-7.5</v>
      </c>
      <c r="AG39" s="1326">
        <v>0.5</v>
      </c>
      <c r="AH39" s="717"/>
      <c r="AI39" s="717"/>
      <c r="AJ39" s="717"/>
    </row>
    <row r="40" spans="2:36" ht="26.25" customHeight="1" thickTop="1">
      <c r="B40" s="1653" t="s">
        <v>5</v>
      </c>
      <c r="C40" s="1654"/>
      <c r="D40" s="639">
        <v>47.4</v>
      </c>
      <c r="E40" s="640">
        <v>-40.299999999999997</v>
      </c>
      <c r="F40" s="641">
        <v>7.1</v>
      </c>
      <c r="G40" s="639">
        <v>57.6</v>
      </c>
      <c r="H40" s="640">
        <v>-96.3</v>
      </c>
      <c r="I40" s="641">
        <v>-38.700000000000003</v>
      </c>
      <c r="J40" s="639">
        <v>84</v>
      </c>
      <c r="K40" s="640">
        <v>-18</v>
      </c>
      <c r="L40" s="641">
        <v>66</v>
      </c>
      <c r="M40" s="639">
        <v>96.7</v>
      </c>
      <c r="N40" s="640">
        <v>-14.6</v>
      </c>
      <c r="O40" s="641">
        <v>82.1</v>
      </c>
      <c r="P40" s="639">
        <v>93.6</v>
      </c>
      <c r="Q40" s="640">
        <v>-20.6</v>
      </c>
      <c r="R40" s="641">
        <v>73</v>
      </c>
      <c r="S40" s="1327">
        <v>74</v>
      </c>
      <c r="T40" s="1328">
        <v>-35.6</v>
      </c>
      <c r="U40" s="1329">
        <v>38.4</v>
      </c>
      <c r="V40" s="1327">
        <v>48.2</v>
      </c>
      <c r="W40" s="1328">
        <v>-22.2</v>
      </c>
      <c r="X40" s="1329">
        <v>26</v>
      </c>
      <c r="Y40" s="1327">
        <v>72</v>
      </c>
      <c r="Z40" s="1328">
        <v>-23.2</v>
      </c>
      <c r="AA40" s="1329">
        <v>48.8</v>
      </c>
      <c r="AB40" s="1327">
        <v>75.599999999999994</v>
      </c>
      <c r="AC40" s="1328">
        <v>-20.5</v>
      </c>
      <c r="AD40" s="1329">
        <v>55.1</v>
      </c>
      <c r="AE40" s="1327">
        <v>55.9</v>
      </c>
      <c r="AF40" s="1328">
        <v>-24.2</v>
      </c>
      <c r="AG40" s="1329">
        <v>31.7</v>
      </c>
      <c r="AH40" s="717"/>
      <c r="AI40" s="717"/>
      <c r="AJ40" s="717"/>
    </row>
  </sheetData>
  <mergeCells count="61">
    <mergeCell ref="B39:C39"/>
    <mergeCell ref="B40:C40"/>
    <mergeCell ref="Y33:AA34"/>
    <mergeCell ref="AB33:AD34"/>
    <mergeCell ref="AE33:AG34"/>
    <mergeCell ref="B36:C36"/>
    <mergeCell ref="B37:C37"/>
    <mergeCell ref="B38:C38"/>
    <mergeCell ref="B28:T28"/>
    <mergeCell ref="B29:Z30"/>
    <mergeCell ref="B33:C35"/>
    <mergeCell ref="D33:F34"/>
    <mergeCell ref="G33:I34"/>
    <mergeCell ref="J33:L34"/>
    <mergeCell ref="M33:O34"/>
    <mergeCell ref="P33:R34"/>
    <mergeCell ref="S33:U34"/>
    <mergeCell ref="V33:X34"/>
    <mergeCell ref="B23:C23"/>
    <mergeCell ref="Q23:T23"/>
    <mergeCell ref="B24:C24"/>
    <mergeCell ref="Q24:T24"/>
    <mergeCell ref="B25:C25"/>
    <mergeCell ref="Q25:AF27"/>
    <mergeCell ref="B26:C26"/>
    <mergeCell ref="B20:C20"/>
    <mergeCell ref="Q20:T20"/>
    <mergeCell ref="B21:C21"/>
    <mergeCell ref="Q21:T21"/>
    <mergeCell ref="B22:C22"/>
    <mergeCell ref="Q22:T22"/>
    <mergeCell ref="B17:C17"/>
    <mergeCell ref="Q17:T17"/>
    <mergeCell ref="B18:C18"/>
    <mergeCell ref="Q18:T18"/>
    <mergeCell ref="B19:C19"/>
    <mergeCell ref="Q19:T19"/>
    <mergeCell ref="U13:W14"/>
    <mergeCell ref="X13:Z14"/>
    <mergeCell ref="AA13:AC14"/>
    <mergeCell ref="AD13:AF14"/>
    <mergeCell ref="B16:C16"/>
    <mergeCell ref="Q16:T16"/>
    <mergeCell ref="B13:C15"/>
    <mergeCell ref="D13:F14"/>
    <mergeCell ref="G13:I14"/>
    <mergeCell ref="J13:L14"/>
    <mergeCell ref="M13:O14"/>
    <mergeCell ref="Q13:T15"/>
    <mergeCell ref="S3:U4"/>
    <mergeCell ref="B6:C6"/>
    <mergeCell ref="B7:C7"/>
    <mergeCell ref="B8:C8"/>
    <mergeCell ref="B9:C9"/>
    <mergeCell ref="M3:O4"/>
    <mergeCell ref="P3:R4"/>
    <mergeCell ref="B10:C10"/>
    <mergeCell ref="B3:C5"/>
    <mergeCell ref="D3:F4"/>
    <mergeCell ref="G3:I4"/>
    <mergeCell ref="J3:L4"/>
  </mergeCells>
  <phoneticPr fontId="2"/>
  <pageMargins left="0.55118110236220474" right="0.19685039370078741" top="0.6692913385826772" bottom="0.31496062992125984" header="0.47244094488188981" footer="0.39370078740157483"/>
  <pageSetup paperSize="8" scale="44" orientation="landscape" verticalDpi="1200" r:id="rId1"/>
  <headerFooter alignWithMargins="0"/>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4E6A-EFE7-4A40-983E-0A2E88A5A328}">
  <dimension ref="A1:AE71"/>
  <sheetViews>
    <sheetView showGridLines="0" view="pageBreakPreview" zoomScale="55" zoomScaleNormal="70" zoomScaleSheetLayoutView="55" workbookViewId="0"/>
  </sheetViews>
  <sheetFormatPr defaultColWidth="9" defaultRowHeight="14.25"/>
  <cols>
    <col min="1" max="1" width="3.625" style="717" customWidth="1"/>
    <col min="2" max="2" width="42.375" style="780" customWidth="1"/>
    <col min="3" max="5" width="18.625" style="719" customWidth="1"/>
    <col min="6" max="6" width="1" style="719" customWidth="1"/>
    <col min="7" max="7" width="18.625" style="719" customWidth="1"/>
    <col min="8" max="9" width="18.625" style="717" customWidth="1"/>
    <col min="10" max="10" width="1" style="717" customWidth="1"/>
    <col min="11" max="13" width="18.625" style="717" customWidth="1"/>
    <col min="14" max="14" width="1" style="717" customWidth="1"/>
    <col min="15" max="15" width="18.625" style="717" customWidth="1"/>
    <col min="16" max="17" width="19.125" style="717" customWidth="1"/>
    <col min="18" max="18" width="1" style="717" customWidth="1"/>
    <col min="19" max="21" width="19.125" style="717" customWidth="1"/>
    <col min="22" max="22" width="1" style="717" customWidth="1"/>
    <col min="23" max="25" width="18.625" style="717" customWidth="1"/>
    <col min="26" max="26" width="1" style="717" customWidth="1"/>
    <col min="27" max="29" width="18.625" style="717" customWidth="1"/>
    <col min="30" max="30" width="1" style="717" customWidth="1"/>
    <col min="31" max="31" width="18.625" style="717" customWidth="1"/>
    <col min="32" max="16384" width="9" style="717"/>
  </cols>
  <sheetData>
    <row r="1" spans="1:31" ht="21.75" customHeight="1">
      <c r="A1" s="1330" t="s">
        <v>462</v>
      </c>
      <c r="B1" s="1330"/>
      <c r="D1" s="96"/>
      <c r="G1" s="1292"/>
      <c r="I1" s="1331"/>
      <c r="J1" s="1331"/>
      <c r="K1" s="1331"/>
      <c r="O1" s="1331"/>
      <c r="T1" s="1331"/>
      <c r="W1" s="1331"/>
    </row>
    <row r="2" spans="1:31" ht="18">
      <c r="B2" s="1257"/>
      <c r="D2" s="1332"/>
      <c r="E2" s="1272"/>
      <c r="F2" s="1272"/>
      <c r="G2" s="1333"/>
      <c r="I2" s="1333"/>
      <c r="J2" s="1333"/>
      <c r="K2" s="1333"/>
      <c r="M2" s="1333"/>
      <c r="P2" s="1334"/>
      <c r="Q2" s="1334"/>
      <c r="T2" s="1334"/>
      <c r="U2" s="1334"/>
      <c r="Y2" s="1334"/>
      <c r="AB2" s="1334"/>
      <c r="AE2" s="1334" t="s">
        <v>546</v>
      </c>
    </row>
    <row r="3" spans="1:31" s="1335" customFormat="1" ht="54.75" customHeight="1">
      <c r="B3" s="1336"/>
      <c r="C3" s="1727" t="s">
        <v>80</v>
      </c>
      <c r="D3" s="1728"/>
      <c r="E3" s="1729"/>
      <c r="F3" s="213"/>
      <c r="G3" s="1730" t="s">
        <v>7</v>
      </c>
      <c r="H3" s="1731"/>
      <c r="I3" s="1732"/>
      <c r="K3" s="1733" t="s">
        <v>24</v>
      </c>
      <c r="L3" s="1734"/>
      <c r="M3" s="1735"/>
      <c r="O3" s="1720" t="s">
        <v>86</v>
      </c>
      <c r="P3" s="1721"/>
      <c r="Q3" s="1722"/>
      <c r="S3" s="1720" t="s">
        <v>517</v>
      </c>
      <c r="T3" s="1736"/>
      <c r="U3" s="1630"/>
      <c r="W3" s="1720" t="s">
        <v>547</v>
      </c>
      <c r="X3" s="1721"/>
      <c r="Y3" s="1722"/>
      <c r="AA3" s="1720" t="s">
        <v>614</v>
      </c>
      <c r="AB3" s="1721"/>
      <c r="AC3" s="1722"/>
      <c r="AE3" s="1337" t="s">
        <v>655</v>
      </c>
    </row>
    <row r="4" spans="1:31" s="1338" customFormat="1" ht="54.75" customHeight="1">
      <c r="B4" s="1339"/>
      <c r="C4" s="1340" t="s">
        <v>481</v>
      </c>
      <c r="D4" s="1341" t="s">
        <v>482</v>
      </c>
      <c r="E4" s="1342" t="s">
        <v>483</v>
      </c>
      <c r="F4" s="1343"/>
      <c r="G4" s="1344" t="s">
        <v>484</v>
      </c>
      <c r="H4" s="1341" t="s">
        <v>485</v>
      </c>
      <c r="I4" s="1345" t="s">
        <v>486</v>
      </c>
      <c r="K4" s="1346" t="s">
        <v>487</v>
      </c>
      <c r="L4" s="1347" t="s">
        <v>488</v>
      </c>
      <c r="M4" s="1348" t="s">
        <v>489</v>
      </c>
      <c r="O4" s="1349" t="s">
        <v>490</v>
      </c>
      <c r="P4" s="1350" t="s">
        <v>470</v>
      </c>
      <c r="Q4" s="1348" t="s">
        <v>493</v>
      </c>
      <c r="S4" s="1346" t="s">
        <v>518</v>
      </c>
      <c r="T4" s="1351" t="s">
        <v>665</v>
      </c>
      <c r="U4" s="1348" t="s">
        <v>664</v>
      </c>
      <c r="W4" s="1349" t="s">
        <v>663</v>
      </c>
      <c r="X4" s="1347" t="s">
        <v>662</v>
      </c>
      <c r="Y4" s="1352" t="s">
        <v>661</v>
      </c>
      <c r="AA4" s="1353" t="s">
        <v>660</v>
      </c>
      <c r="AB4" s="1353" t="s">
        <v>659</v>
      </c>
      <c r="AC4" s="1352" t="s">
        <v>658</v>
      </c>
      <c r="AE4" s="1353" t="s">
        <v>672</v>
      </c>
    </row>
    <row r="5" spans="1:31" s="1354" customFormat="1" ht="30" customHeight="1">
      <c r="B5" s="1355" t="s">
        <v>20</v>
      </c>
      <c r="C5" s="1356">
        <v>48.5</v>
      </c>
      <c r="D5" s="1357">
        <v>58.1</v>
      </c>
      <c r="E5" s="1358">
        <v>78.8</v>
      </c>
      <c r="F5" s="1359"/>
      <c r="G5" s="1356">
        <v>89.5</v>
      </c>
      <c r="H5" s="1357">
        <v>101.5</v>
      </c>
      <c r="I5" s="1360">
        <v>33.6</v>
      </c>
      <c r="J5" s="1361"/>
      <c r="K5" s="100">
        <v>13.7</v>
      </c>
      <c r="L5" s="161">
        <v>45.3</v>
      </c>
      <c r="M5" s="159" t="s">
        <v>13</v>
      </c>
      <c r="N5" s="149"/>
      <c r="O5" s="568" t="s">
        <v>13</v>
      </c>
      <c r="P5" s="693" t="s">
        <v>13</v>
      </c>
      <c r="Q5" s="591" t="s">
        <v>13</v>
      </c>
      <c r="S5" s="128" t="s">
        <v>13</v>
      </c>
      <c r="T5" s="595" t="s">
        <v>13</v>
      </c>
      <c r="U5" s="591" t="s">
        <v>13</v>
      </c>
      <c r="W5" s="690" t="s">
        <v>25</v>
      </c>
      <c r="X5" s="703" t="s">
        <v>25</v>
      </c>
      <c r="Y5" s="806" t="s">
        <v>25</v>
      </c>
      <c r="AA5" s="817" t="s">
        <v>25</v>
      </c>
      <c r="AB5" s="817" t="s">
        <v>25</v>
      </c>
      <c r="AC5" s="1362" t="s">
        <v>13</v>
      </c>
      <c r="AE5" s="817" t="s">
        <v>25</v>
      </c>
    </row>
    <row r="6" spans="1:31" s="1030" customFormat="1" ht="25.5" customHeight="1">
      <c r="B6" s="1363" t="s">
        <v>68</v>
      </c>
      <c r="C6" s="100">
        <v>-33.6</v>
      </c>
      <c r="D6" s="102">
        <v>-412.5</v>
      </c>
      <c r="E6" s="101">
        <v>43.7</v>
      </c>
      <c r="F6" s="214"/>
      <c r="G6" s="100">
        <v>58.8</v>
      </c>
      <c r="H6" s="102">
        <v>62.7</v>
      </c>
      <c r="I6" s="103">
        <v>19</v>
      </c>
      <c r="J6" s="1364"/>
      <c r="K6" s="100">
        <v>8.8000000000000007</v>
      </c>
      <c r="L6" s="102">
        <v>16</v>
      </c>
      <c r="M6" s="103">
        <v>-10</v>
      </c>
      <c r="N6" s="149"/>
      <c r="O6" s="568">
        <v>13.4</v>
      </c>
      <c r="P6" s="693">
        <v>27.3</v>
      </c>
      <c r="Q6" s="591">
        <v>33.1</v>
      </c>
      <c r="S6" s="142">
        <v>36.5</v>
      </c>
      <c r="T6" s="596">
        <v>40.799999999999997</v>
      </c>
      <c r="U6" s="592">
        <v>56.8</v>
      </c>
      <c r="W6" s="568">
        <v>70.400000000000006</v>
      </c>
      <c r="X6" s="703">
        <v>60.8</v>
      </c>
      <c r="Y6" s="807">
        <v>27</v>
      </c>
      <c r="AA6" s="818">
        <v>82.3</v>
      </c>
      <c r="AB6" s="818">
        <v>1112</v>
      </c>
      <c r="AC6" s="1365">
        <v>100.8</v>
      </c>
      <c r="AE6" s="818">
        <v>76.099999999999994</v>
      </c>
    </row>
    <row r="7" spans="1:31" s="1030" customFormat="1" ht="25.5" customHeight="1">
      <c r="B7" s="1366" t="s">
        <v>6</v>
      </c>
      <c r="C7" s="100">
        <v>3077</v>
      </c>
      <c r="D7" s="102">
        <v>2448.5</v>
      </c>
      <c r="E7" s="101">
        <v>2521.6999999999998</v>
      </c>
      <c r="F7" s="214"/>
      <c r="G7" s="100">
        <v>2619.5</v>
      </c>
      <c r="H7" s="102">
        <v>2669.4</v>
      </c>
      <c r="I7" s="103">
        <v>2313</v>
      </c>
      <c r="J7" s="1364"/>
      <c r="K7" s="100">
        <v>2160.9</v>
      </c>
      <c r="L7" s="102">
        <v>2117</v>
      </c>
      <c r="M7" s="159">
        <v>2190.6999999999998</v>
      </c>
      <c r="N7" s="149"/>
      <c r="O7" s="569">
        <v>2150.1</v>
      </c>
      <c r="P7" s="694">
        <v>2220.1999999999998</v>
      </c>
      <c r="Q7" s="642">
        <v>2297.4</v>
      </c>
      <c r="S7" s="142">
        <v>2056.6999999999998</v>
      </c>
      <c r="T7" s="596">
        <v>2138.5</v>
      </c>
      <c r="U7" s="592">
        <v>2350.4</v>
      </c>
      <c r="W7" s="707">
        <v>2297.1</v>
      </c>
      <c r="X7" s="704">
        <v>2230.3000000000002</v>
      </c>
      <c r="Y7" s="807">
        <v>2300.1</v>
      </c>
      <c r="AA7" s="818">
        <v>2661.7</v>
      </c>
      <c r="AB7" s="818">
        <v>26608</v>
      </c>
      <c r="AC7" s="1365">
        <v>2886.9</v>
      </c>
      <c r="AE7" s="818">
        <v>3076.8</v>
      </c>
    </row>
    <row r="8" spans="1:31" s="1030" customFormat="1" ht="25.5" customHeight="1">
      <c r="B8" s="1366" t="s">
        <v>67</v>
      </c>
      <c r="C8" s="100">
        <v>316.2</v>
      </c>
      <c r="D8" s="102">
        <v>280.2</v>
      </c>
      <c r="E8" s="101">
        <v>427</v>
      </c>
      <c r="F8" s="214"/>
      <c r="G8" s="100">
        <v>488.6</v>
      </c>
      <c r="H8" s="102">
        <v>476</v>
      </c>
      <c r="I8" s="103">
        <v>319</v>
      </c>
      <c r="J8" s="1364"/>
      <c r="K8" s="100">
        <v>352.4</v>
      </c>
      <c r="L8" s="102">
        <v>330</v>
      </c>
      <c r="M8" s="159">
        <v>330</v>
      </c>
      <c r="N8" s="149"/>
      <c r="O8" s="569">
        <v>382.6</v>
      </c>
      <c r="P8" s="694">
        <v>459.9</v>
      </c>
      <c r="Q8" s="642">
        <v>550.9</v>
      </c>
      <c r="S8" s="142">
        <v>520.29999999999995</v>
      </c>
      <c r="T8" s="596">
        <v>550.5</v>
      </c>
      <c r="U8" s="592">
        <v>586.5</v>
      </c>
      <c r="W8" s="569">
        <v>618.20000000000005</v>
      </c>
      <c r="X8" s="703">
        <v>579.1</v>
      </c>
      <c r="Y8" s="807">
        <v>619</v>
      </c>
      <c r="AA8" s="818">
        <v>728</v>
      </c>
      <c r="AB8" s="818">
        <v>8377</v>
      </c>
      <c r="AC8" s="1365">
        <v>924.1</v>
      </c>
      <c r="AE8" s="1492">
        <v>958.5</v>
      </c>
    </row>
    <row r="9" spans="1:31" s="1030" customFormat="1" ht="25.5" customHeight="1">
      <c r="B9" s="1366" t="s">
        <v>69</v>
      </c>
      <c r="C9" s="100">
        <v>10.3</v>
      </c>
      <c r="D9" s="102">
        <v>11.4</v>
      </c>
      <c r="E9" s="101">
        <v>16.899999999999999</v>
      </c>
      <c r="F9" s="214"/>
      <c r="G9" s="100">
        <v>18.7</v>
      </c>
      <c r="H9" s="102">
        <v>17.8</v>
      </c>
      <c r="I9" s="103">
        <v>13.8</v>
      </c>
      <c r="K9" s="142">
        <v>16.3</v>
      </c>
      <c r="L9" s="102">
        <v>15.6</v>
      </c>
      <c r="M9" s="159">
        <v>15.1</v>
      </c>
      <c r="N9" s="215"/>
      <c r="O9" s="570">
        <v>17.8</v>
      </c>
      <c r="P9" s="695">
        <v>20.7</v>
      </c>
      <c r="Q9" s="592">
        <v>24</v>
      </c>
      <c r="S9" s="142">
        <v>25.3</v>
      </c>
      <c r="T9" s="597">
        <v>25.7</v>
      </c>
      <c r="U9" s="592">
        <v>25</v>
      </c>
      <c r="W9" s="569">
        <v>26.9</v>
      </c>
      <c r="X9" s="704">
        <v>26</v>
      </c>
      <c r="Y9" s="807">
        <v>26.9</v>
      </c>
      <c r="AA9" s="818">
        <v>27.4</v>
      </c>
      <c r="AB9" s="818">
        <v>31.5</v>
      </c>
      <c r="AC9" s="1365">
        <v>32</v>
      </c>
      <c r="AE9" s="818">
        <f>AE8/AE7*100</f>
        <v>31.15249609984399</v>
      </c>
    </row>
    <row r="10" spans="1:31" s="1030" customFormat="1" ht="25.5" customHeight="1">
      <c r="B10" s="1366" t="s">
        <v>601</v>
      </c>
      <c r="C10" s="100">
        <v>1992.8</v>
      </c>
      <c r="D10" s="102">
        <v>1428.4</v>
      </c>
      <c r="E10" s="101">
        <v>1386.3</v>
      </c>
      <c r="F10" s="214"/>
      <c r="G10" s="100">
        <v>1317.7</v>
      </c>
      <c r="H10" s="102">
        <v>1299.0999999999999</v>
      </c>
      <c r="I10" s="103">
        <v>1286.9000000000001</v>
      </c>
      <c r="K10" s="142">
        <v>1193.5</v>
      </c>
      <c r="L10" s="102">
        <v>1116.3</v>
      </c>
      <c r="M10" s="159">
        <v>1118.0999999999999</v>
      </c>
      <c r="N10" s="149"/>
      <c r="O10" s="571">
        <v>1077</v>
      </c>
      <c r="P10" s="696">
        <v>1065.3</v>
      </c>
      <c r="Q10" s="643">
        <v>1038.8</v>
      </c>
      <c r="S10" s="142">
        <v>922.7</v>
      </c>
      <c r="T10" s="596">
        <v>925.4</v>
      </c>
      <c r="U10" s="592">
        <v>911.5</v>
      </c>
      <c r="W10" s="569">
        <v>873.3</v>
      </c>
      <c r="X10" s="703">
        <v>893.3</v>
      </c>
      <c r="Y10" s="807">
        <v>908.3</v>
      </c>
      <c r="AA10" s="818">
        <v>1052.7</v>
      </c>
      <c r="AB10" s="818">
        <v>883.7</v>
      </c>
      <c r="AC10" s="1365">
        <v>906.7</v>
      </c>
      <c r="AE10" s="1492">
        <v>1020.7</v>
      </c>
    </row>
    <row r="11" spans="1:31" s="1030" customFormat="1" ht="25.5" customHeight="1">
      <c r="B11" s="1366" t="s">
        <v>600</v>
      </c>
      <c r="C11" s="100">
        <v>1577.1</v>
      </c>
      <c r="D11" s="102">
        <v>1002.3</v>
      </c>
      <c r="E11" s="101">
        <v>864.4</v>
      </c>
      <c r="F11" s="214"/>
      <c r="G11" s="100">
        <v>846.1</v>
      </c>
      <c r="H11" s="102">
        <v>918.9</v>
      </c>
      <c r="I11" s="103">
        <v>865.3</v>
      </c>
      <c r="K11" s="142">
        <v>737.8</v>
      </c>
      <c r="L11" s="102">
        <v>700.6</v>
      </c>
      <c r="M11" s="159">
        <v>676.4</v>
      </c>
      <c r="N11" s="149"/>
      <c r="O11" s="699">
        <v>643.29999999999995</v>
      </c>
      <c r="P11" s="697">
        <v>640.20000000000005</v>
      </c>
      <c r="Q11" s="644">
        <v>629.6</v>
      </c>
      <c r="S11" s="142">
        <v>571.6</v>
      </c>
      <c r="T11" s="596">
        <v>611.1</v>
      </c>
      <c r="U11" s="592">
        <v>603.5</v>
      </c>
      <c r="W11" s="569">
        <v>584.70000000000005</v>
      </c>
      <c r="X11" s="703">
        <v>613.20000000000005</v>
      </c>
      <c r="Y11" s="807">
        <v>610.6</v>
      </c>
      <c r="AA11" s="818">
        <v>770.2</v>
      </c>
      <c r="AB11" s="818">
        <v>629.4</v>
      </c>
      <c r="AC11" s="1365">
        <v>697.3</v>
      </c>
      <c r="AE11" s="1492">
        <v>819.9</v>
      </c>
    </row>
    <row r="12" spans="1:31" s="1030" customFormat="1" ht="25.5" customHeight="1">
      <c r="B12" s="1366" t="s">
        <v>8</v>
      </c>
      <c r="C12" s="100">
        <v>6.3</v>
      </c>
      <c r="D12" s="102">
        <v>5.0999999999999996</v>
      </c>
      <c r="E12" s="101">
        <v>3.2</v>
      </c>
      <c r="F12" s="214"/>
      <c r="G12" s="100">
        <v>2.7</v>
      </c>
      <c r="H12" s="102">
        <v>2.7</v>
      </c>
      <c r="I12" s="103">
        <v>4</v>
      </c>
      <c r="K12" s="142">
        <v>3.4</v>
      </c>
      <c r="L12" s="162">
        <v>3.4</v>
      </c>
      <c r="M12" s="159">
        <v>3.4</v>
      </c>
      <c r="N12" s="216"/>
      <c r="O12" s="570">
        <v>2.8</v>
      </c>
      <c r="P12" s="695">
        <v>2.2999999999999998</v>
      </c>
      <c r="Q12" s="592">
        <v>1.9</v>
      </c>
      <c r="S12" s="142">
        <v>1.8</v>
      </c>
      <c r="T12" s="597">
        <v>1.7</v>
      </c>
      <c r="U12" s="607">
        <v>1.6</v>
      </c>
      <c r="W12" s="569">
        <v>1.4</v>
      </c>
      <c r="X12" s="704">
        <v>1.5</v>
      </c>
      <c r="Y12" s="807">
        <v>1.47</v>
      </c>
      <c r="AA12" s="1027">
        <v>1.44</v>
      </c>
      <c r="AB12" s="1027">
        <v>1.05</v>
      </c>
      <c r="AC12" s="1367">
        <v>0.98</v>
      </c>
      <c r="AE12" s="1027">
        <f>AE10/AE8</f>
        <v>1.0648930620761607</v>
      </c>
    </row>
    <row r="13" spans="1:31" s="1030" customFormat="1" ht="25.5" customHeight="1">
      <c r="B13" s="1368" t="s">
        <v>9</v>
      </c>
      <c r="C13" s="104">
        <v>4.9000000000000004</v>
      </c>
      <c r="D13" s="106">
        <v>3.6</v>
      </c>
      <c r="E13" s="105">
        <v>2</v>
      </c>
      <c r="F13" s="214"/>
      <c r="G13" s="104">
        <v>1.7</v>
      </c>
      <c r="H13" s="106">
        <v>1.9</v>
      </c>
      <c r="I13" s="107">
        <v>2.7</v>
      </c>
      <c r="K13" s="143">
        <v>2.1</v>
      </c>
      <c r="L13" s="163">
        <v>2.1</v>
      </c>
      <c r="M13" s="160">
        <v>2</v>
      </c>
      <c r="N13" s="216"/>
      <c r="O13" s="572">
        <v>1.7</v>
      </c>
      <c r="P13" s="698">
        <v>1.4</v>
      </c>
      <c r="Q13" s="593">
        <v>1.1000000000000001</v>
      </c>
      <c r="S13" s="143">
        <v>1.1000000000000001</v>
      </c>
      <c r="T13" s="598">
        <v>1.1000000000000001</v>
      </c>
      <c r="U13" s="593">
        <v>1</v>
      </c>
      <c r="W13" s="578">
        <v>0.95</v>
      </c>
      <c r="X13" s="158">
        <v>1.06</v>
      </c>
      <c r="Y13" s="808">
        <v>0.99</v>
      </c>
      <c r="AA13" s="819">
        <v>1.06</v>
      </c>
      <c r="AB13" s="819">
        <v>0.75</v>
      </c>
      <c r="AC13" s="1369">
        <v>0.75</v>
      </c>
      <c r="AE13" s="819">
        <f>AE11/AE8</f>
        <v>0.85539906103286378</v>
      </c>
    </row>
    <row r="14" spans="1:31" ht="37.5" customHeight="1">
      <c r="B14" s="1723" t="s">
        <v>610</v>
      </c>
      <c r="C14" s="1724"/>
      <c r="D14" s="1724"/>
      <c r="E14" s="1724"/>
      <c r="F14" s="1724"/>
      <c r="G14" s="1724"/>
      <c r="H14" s="1724"/>
      <c r="I14" s="1724"/>
      <c r="J14" s="1724"/>
      <c r="K14" s="1724"/>
      <c r="L14" s="1724"/>
      <c r="M14" s="1724"/>
      <c r="N14" s="1724"/>
      <c r="O14" s="1724"/>
      <c r="P14" s="1724"/>
      <c r="Q14" s="1724"/>
      <c r="R14" s="1724"/>
      <c r="S14" s="1724"/>
      <c r="T14" s="1724"/>
      <c r="U14" s="1724"/>
      <c r="V14" s="1724"/>
      <c r="W14" s="1724"/>
      <c r="X14" s="1724"/>
      <c r="Y14" s="1724"/>
      <c r="Z14" s="1724"/>
    </row>
    <row r="15" spans="1:31" ht="33" customHeight="1">
      <c r="A15" s="1330" t="s">
        <v>463</v>
      </c>
      <c r="B15" s="1330"/>
      <c r="C15" s="1370"/>
      <c r="D15" s="1370"/>
      <c r="E15" s="189"/>
      <c r="F15" s="189"/>
      <c r="G15" s="1062"/>
      <c r="I15" s="1062"/>
      <c r="J15" s="1062"/>
      <c r="K15" s="1062"/>
      <c r="M15" s="1062"/>
      <c r="P15" s="1717"/>
      <c r="Q15" s="1717"/>
      <c r="S15" s="1725"/>
      <c r="T15" s="1717"/>
      <c r="U15" s="1717"/>
      <c r="W15" s="1717"/>
      <c r="Y15" s="1717"/>
      <c r="AA15" s="1717"/>
      <c r="AB15" s="1717"/>
      <c r="AE15" s="1717" t="s">
        <v>548</v>
      </c>
    </row>
    <row r="16" spans="1:31" ht="11.25" customHeight="1">
      <c r="B16" s="1257"/>
      <c r="C16" s="1370"/>
      <c r="D16" s="1370"/>
      <c r="E16" s="1370"/>
      <c r="F16" s="1370"/>
      <c r="G16" s="1370"/>
      <c r="H16" s="1370"/>
      <c r="I16" s="1370"/>
      <c r="J16" s="1370"/>
      <c r="K16" s="1370"/>
      <c r="L16" s="1371"/>
      <c r="M16" s="1371"/>
      <c r="P16" s="1718"/>
      <c r="Q16" s="1718"/>
      <c r="S16" s="1726"/>
      <c r="T16" s="1718"/>
      <c r="U16" s="1718"/>
      <c r="W16" s="1718"/>
      <c r="Y16" s="1718"/>
      <c r="AA16" s="1718"/>
      <c r="AB16" s="1718"/>
      <c r="AE16" s="1718"/>
    </row>
    <row r="17" spans="2:31" s="1338" customFormat="1" ht="54.75" customHeight="1">
      <c r="B17" s="1372"/>
      <c r="C17" s="1344" t="s">
        <v>481</v>
      </c>
      <c r="D17" s="1341" t="s">
        <v>482</v>
      </c>
      <c r="E17" s="1345" t="s">
        <v>483</v>
      </c>
      <c r="F17" s="1343"/>
      <c r="G17" s="1344" t="s">
        <v>484</v>
      </c>
      <c r="H17" s="1341" t="s">
        <v>485</v>
      </c>
      <c r="I17" s="1345" t="s">
        <v>486</v>
      </c>
      <c r="K17" s="1346" t="s">
        <v>487</v>
      </c>
      <c r="L17" s="1347" t="s">
        <v>488</v>
      </c>
      <c r="M17" s="1348" t="s">
        <v>489</v>
      </c>
      <c r="O17" s="1349" t="s">
        <v>490</v>
      </c>
      <c r="P17" s="1351" t="s">
        <v>470</v>
      </c>
      <c r="Q17" s="1348" t="s">
        <v>493</v>
      </c>
      <c r="S17" s="1346" t="s">
        <v>518</v>
      </c>
      <c r="T17" s="1351" t="s">
        <v>665</v>
      </c>
      <c r="U17" s="1348" t="s">
        <v>664</v>
      </c>
      <c r="W17" s="1349" t="s">
        <v>663</v>
      </c>
      <c r="X17" s="1347" t="s">
        <v>662</v>
      </c>
      <c r="Y17" s="1348" t="s">
        <v>661</v>
      </c>
      <c r="AA17" s="1353" t="s">
        <v>660</v>
      </c>
      <c r="AB17" s="1353" t="s">
        <v>659</v>
      </c>
      <c r="AC17" s="1352" t="s">
        <v>658</v>
      </c>
      <c r="AE17" s="1353" t="s">
        <v>672</v>
      </c>
    </row>
    <row r="18" spans="2:31" s="1381" customFormat="1" ht="18" customHeight="1">
      <c r="B18" s="1373" t="s">
        <v>10</v>
      </c>
      <c r="C18" s="1374"/>
      <c r="D18" s="1375"/>
      <c r="E18" s="1376"/>
      <c r="F18" s="1377"/>
      <c r="G18" s="1378"/>
      <c r="H18" s="1379"/>
      <c r="I18" s="1380"/>
      <c r="K18" s="1382"/>
      <c r="L18" s="1383"/>
      <c r="M18" s="1384"/>
      <c r="O18" s="1385"/>
      <c r="P18" s="1386"/>
      <c r="Q18" s="809"/>
      <c r="S18" s="1382"/>
      <c r="T18" s="1386"/>
      <c r="U18" s="809"/>
      <c r="W18" s="1385"/>
      <c r="X18" s="1383"/>
      <c r="Y18" s="809"/>
      <c r="AA18" s="1387"/>
      <c r="AB18" s="1387"/>
      <c r="AC18" s="1384"/>
      <c r="AE18" s="1399"/>
    </row>
    <row r="19" spans="2:31" s="1030" customFormat="1" ht="18" customHeight="1">
      <c r="B19" s="1388" t="s">
        <v>592</v>
      </c>
      <c r="C19" s="219">
        <v>718</v>
      </c>
      <c r="D19" s="147">
        <v>528</v>
      </c>
      <c r="E19" s="78">
        <v>696</v>
      </c>
      <c r="F19" s="217"/>
      <c r="G19" s="72">
        <v>491</v>
      </c>
      <c r="H19" s="73">
        <v>330</v>
      </c>
      <c r="I19" s="78">
        <v>117</v>
      </c>
      <c r="K19" s="144">
        <v>181</v>
      </c>
      <c r="L19" s="147">
        <v>166</v>
      </c>
      <c r="M19" s="150">
        <v>148</v>
      </c>
      <c r="O19" s="573">
        <v>145</v>
      </c>
      <c r="P19" s="219">
        <v>176</v>
      </c>
      <c r="Q19" s="574">
        <v>201</v>
      </c>
      <c r="S19" s="144">
        <v>231</v>
      </c>
      <c r="T19" s="599">
        <v>279</v>
      </c>
      <c r="U19" s="606">
        <v>341</v>
      </c>
      <c r="W19" s="573">
        <v>390</v>
      </c>
      <c r="X19" s="147">
        <v>254</v>
      </c>
      <c r="Y19" s="810">
        <v>312</v>
      </c>
      <c r="AA19" s="835">
        <v>2017</v>
      </c>
      <c r="AB19" s="835">
        <v>2763</v>
      </c>
      <c r="AC19" s="150">
        <v>3987</v>
      </c>
      <c r="AE19" s="835">
        <v>3242</v>
      </c>
    </row>
    <row r="20" spans="2:31" s="1030" customFormat="1" ht="25.5" customHeight="1">
      <c r="B20" s="1389" t="s">
        <v>477</v>
      </c>
      <c r="C20" s="220">
        <v>794</v>
      </c>
      <c r="D20" s="133">
        <v>777</v>
      </c>
      <c r="E20" s="77">
        <v>766</v>
      </c>
      <c r="F20" s="217"/>
      <c r="G20" s="75">
        <v>730</v>
      </c>
      <c r="H20" s="76">
        <v>627</v>
      </c>
      <c r="I20" s="77">
        <v>428</v>
      </c>
      <c r="K20" s="128">
        <v>239</v>
      </c>
      <c r="L20" s="133">
        <v>198</v>
      </c>
      <c r="M20" s="134">
        <v>168</v>
      </c>
      <c r="O20" s="575">
        <v>154</v>
      </c>
      <c r="P20" s="220">
        <v>248</v>
      </c>
      <c r="Q20" s="165">
        <v>213</v>
      </c>
      <c r="S20" s="128">
        <v>329</v>
      </c>
      <c r="T20" s="600">
        <v>304</v>
      </c>
      <c r="U20" s="603">
        <v>377</v>
      </c>
      <c r="W20" s="575">
        <v>434</v>
      </c>
      <c r="X20" s="133">
        <v>403</v>
      </c>
      <c r="Y20" s="811">
        <v>330</v>
      </c>
      <c r="AA20" s="836">
        <v>2129</v>
      </c>
      <c r="AB20" s="836">
        <v>2863</v>
      </c>
      <c r="AC20" s="134">
        <v>4122</v>
      </c>
      <c r="AE20" s="836">
        <v>3580</v>
      </c>
    </row>
    <row r="21" spans="2:31" s="1030" customFormat="1" ht="25.5" customHeight="1">
      <c r="B21" s="1389" t="s">
        <v>478</v>
      </c>
      <c r="C21" s="220">
        <v>205</v>
      </c>
      <c r="D21" s="133">
        <v>325</v>
      </c>
      <c r="E21" s="77">
        <v>388</v>
      </c>
      <c r="F21" s="217"/>
      <c r="G21" s="75">
        <v>318</v>
      </c>
      <c r="H21" s="76">
        <v>304</v>
      </c>
      <c r="I21" s="77">
        <v>103</v>
      </c>
      <c r="K21" s="128">
        <v>120</v>
      </c>
      <c r="L21" s="133">
        <v>116</v>
      </c>
      <c r="M21" s="134">
        <v>114</v>
      </c>
      <c r="O21" s="575">
        <v>95</v>
      </c>
      <c r="P21" s="220">
        <v>134</v>
      </c>
      <c r="Q21" s="165">
        <v>150</v>
      </c>
      <c r="S21" s="128">
        <v>192</v>
      </c>
      <c r="T21" s="600">
        <v>204</v>
      </c>
      <c r="U21" s="603">
        <v>260</v>
      </c>
      <c r="W21" s="575">
        <v>331</v>
      </c>
      <c r="X21" s="133">
        <v>228</v>
      </c>
      <c r="Y21" s="811">
        <v>221</v>
      </c>
      <c r="AA21" s="836">
        <v>1495</v>
      </c>
      <c r="AB21" s="836">
        <v>1835</v>
      </c>
      <c r="AC21" s="134">
        <v>2715</v>
      </c>
      <c r="AE21" s="836">
        <v>3007</v>
      </c>
    </row>
    <row r="22" spans="2:31" s="1030" customFormat="1" ht="25.5" customHeight="1">
      <c r="B22" s="1390" t="s">
        <v>66</v>
      </c>
      <c r="C22" s="220">
        <v>11715.39</v>
      </c>
      <c r="D22" s="133">
        <v>11668.95</v>
      </c>
      <c r="E22" s="77">
        <v>17059.66</v>
      </c>
      <c r="F22" s="217"/>
      <c r="G22" s="75">
        <v>17287.650000000001</v>
      </c>
      <c r="H22" s="76">
        <v>12525.54</v>
      </c>
      <c r="I22" s="77">
        <v>8109.53</v>
      </c>
      <c r="K22" s="128">
        <v>11090</v>
      </c>
      <c r="L22" s="133">
        <v>9755</v>
      </c>
      <c r="M22" s="134">
        <v>10084</v>
      </c>
      <c r="O22" s="575">
        <v>12397.91</v>
      </c>
      <c r="P22" s="220">
        <v>14827.83</v>
      </c>
      <c r="Q22" s="165">
        <v>19207</v>
      </c>
      <c r="S22" s="128">
        <v>16758.669999999998</v>
      </c>
      <c r="T22" s="600">
        <v>18909</v>
      </c>
      <c r="U22" s="603">
        <v>21454</v>
      </c>
      <c r="W22" s="575">
        <v>21205.81</v>
      </c>
      <c r="X22" s="133">
        <v>18917.009999999998</v>
      </c>
      <c r="Y22" s="811">
        <v>29178.799999999999</v>
      </c>
      <c r="AA22" s="836">
        <v>27821.43</v>
      </c>
      <c r="AB22" s="836">
        <v>28041.48</v>
      </c>
      <c r="AC22" s="134">
        <v>40369</v>
      </c>
      <c r="AE22" s="836">
        <v>39894.54</v>
      </c>
    </row>
    <row r="23" spans="2:31" s="1030" customFormat="1" ht="44.25" customHeight="1">
      <c r="B23" s="1390" t="s">
        <v>29</v>
      </c>
      <c r="C23" s="219">
        <v>194817297</v>
      </c>
      <c r="D23" s="147">
        <v>219825798</v>
      </c>
      <c r="E23" s="78">
        <v>346172113</v>
      </c>
      <c r="F23" s="217"/>
      <c r="G23" s="72">
        <v>687273129</v>
      </c>
      <c r="H23" s="76">
        <v>1205695844</v>
      </c>
      <c r="I23" s="77">
        <v>1233577987</v>
      </c>
      <c r="K23" s="128">
        <v>1241281744</v>
      </c>
      <c r="L23" s="133">
        <v>1251087488</v>
      </c>
      <c r="M23" s="134">
        <v>1251095242</v>
      </c>
      <c r="O23" s="575">
        <v>1251085083</v>
      </c>
      <c r="P23" s="220">
        <v>1251066949</v>
      </c>
      <c r="Q23" s="165">
        <v>1251027247</v>
      </c>
      <c r="S23" s="128">
        <v>1251018245</v>
      </c>
      <c r="T23" s="220">
        <v>1251010292</v>
      </c>
      <c r="U23" s="603">
        <v>1250975218</v>
      </c>
      <c r="W23" s="575">
        <v>1249847151</v>
      </c>
      <c r="X23" s="133">
        <v>1243634792</v>
      </c>
      <c r="Y23" s="811">
        <v>1199760352</v>
      </c>
      <c r="AA23" s="836">
        <v>233464995</v>
      </c>
      <c r="AB23" s="165">
        <v>230830451</v>
      </c>
      <c r="AC23" s="134">
        <v>223441431</v>
      </c>
      <c r="AE23" s="836">
        <v>216500576</v>
      </c>
    </row>
    <row r="24" spans="2:31" s="1030" customFormat="1" ht="44.25" customHeight="1">
      <c r="B24" s="1390" t="s">
        <v>656</v>
      </c>
      <c r="C24" s="219">
        <v>117695891</v>
      </c>
      <c r="D24" s="147">
        <v>147271370</v>
      </c>
      <c r="E24" s="78">
        <v>161838561</v>
      </c>
      <c r="F24" s="217"/>
      <c r="G24" s="72">
        <v>139697053</v>
      </c>
      <c r="H24" s="76">
        <v>10836065</v>
      </c>
      <c r="I24" s="77">
        <v>1500000</v>
      </c>
      <c r="K24" s="128">
        <v>834247</v>
      </c>
      <c r="L24" s="133" t="s">
        <v>61</v>
      </c>
      <c r="M24" s="165" t="s">
        <v>13</v>
      </c>
      <c r="O24" s="575" t="s">
        <v>13</v>
      </c>
      <c r="P24" s="220" t="s">
        <v>13</v>
      </c>
      <c r="Q24" s="165" t="s">
        <v>13</v>
      </c>
      <c r="S24" s="128" t="s">
        <v>13</v>
      </c>
      <c r="T24" s="220" t="s">
        <v>25</v>
      </c>
      <c r="U24" s="603" t="s">
        <v>25</v>
      </c>
      <c r="W24" s="575" t="s">
        <v>25</v>
      </c>
      <c r="X24" s="133" t="s">
        <v>25</v>
      </c>
      <c r="Y24" s="811" t="s">
        <v>25</v>
      </c>
      <c r="AA24" s="837" t="s">
        <v>13</v>
      </c>
      <c r="AB24" s="837" t="s">
        <v>13</v>
      </c>
      <c r="AC24" s="1391" t="s">
        <v>13</v>
      </c>
      <c r="AE24" s="837" t="s">
        <v>25</v>
      </c>
    </row>
    <row r="25" spans="2:31" s="1030" customFormat="1" ht="44.25" customHeight="1">
      <c r="B25" s="1390" t="s">
        <v>28</v>
      </c>
      <c r="C25" s="219">
        <v>213462191</v>
      </c>
      <c r="D25" s="147">
        <v>240066694</v>
      </c>
      <c r="E25" s="78">
        <v>403985111</v>
      </c>
      <c r="F25" s="217"/>
      <c r="G25" s="72">
        <v>1067852177</v>
      </c>
      <c r="H25" s="76">
        <v>1233562344</v>
      </c>
      <c r="I25" s="77">
        <v>1233519837</v>
      </c>
      <c r="K25" s="128">
        <v>1251091013</v>
      </c>
      <c r="L25" s="133">
        <v>1251082539</v>
      </c>
      <c r="M25" s="165">
        <v>1251088074</v>
      </c>
      <c r="O25" s="575">
        <v>1251081849</v>
      </c>
      <c r="P25" s="220">
        <v>1251032203</v>
      </c>
      <c r="Q25" s="165">
        <v>1251022412</v>
      </c>
      <c r="S25" s="128">
        <v>1251014642</v>
      </c>
      <c r="T25" s="220">
        <v>1250982748</v>
      </c>
      <c r="U25" s="603">
        <v>1250970754</v>
      </c>
      <c r="W25" s="575">
        <v>1249239057</v>
      </c>
      <c r="X25" s="133">
        <v>1219295244</v>
      </c>
      <c r="Y25" s="811">
        <v>1199095031</v>
      </c>
      <c r="AA25" s="836">
        <v>230829344</v>
      </c>
      <c r="AB25" s="165">
        <v>230816920</v>
      </c>
      <c r="AC25" s="134">
        <v>218003809</v>
      </c>
      <c r="AE25" s="836">
        <v>212996789</v>
      </c>
    </row>
    <row r="26" spans="2:31" s="1030" customFormat="1" ht="44.25" customHeight="1">
      <c r="B26" s="1390" t="s">
        <v>657</v>
      </c>
      <c r="C26" s="219">
        <v>133000000</v>
      </c>
      <c r="D26" s="147">
        <v>166825000</v>
      </c>
      <c r="E26" s="78">
        <v>145825000</v>
      </c>
      <c r="F26" s="217"/>
      <c r="G26" s="72">
        <v>32325000</v>
      </c>
      <c r="H26" s="76">
        <v>1500000</v>
      </c>
      <c r="I26" s="77">
        <v>1500000</v>
      </c>
      <c r="K26" s="128" t="s">
        <v>25</v>
      </c>
      <c r="L26" s="133" t="s">
        <v>13</v>
      </c>
      <c r="M26" s="165" t="s">
        <v>13</v>
      </c>
      <c r="O26" s="575" t="s">
        <v>13</v>
      </c>
      <c r="P26" s="220" t="s">
        <v>13</v>
      </c>
      <c r="Q26" s="165" t="s">
        <v>13</v>
      </c>
      <c r="S26" s="128" t="s">
        <v>13</v>
      </c>
      <c r="T26" s="220" t="s">
        <v>25</v>
      </c>
      <c r="U26" s="165" t="s">
        <v>25</v>
      </c>
      <c r="W26" s="575" t="s">
        <v>25</v>
      </c>
      <c r="X26" s="133" t="s">
        <v>25</v>
      </c>
      <c r="Y26" s="811" t="s">
        <v>25</v>
      </c>
      <c r="AA26" s="837" t="s">
        <v>13</v>
      </c>
      <c r="AB26" s="837" t="s">
        <v>13</v>
      </c>
      <c r="AC26" s="1391" t="s">
        <v>13</v>
      </c>
      <c r="AE26" s="837" t="s">
        <v>25</v>
      </c>
    </row>
    <row r="27" spans="2:31" s="1030" customFormat="1" ht="25.5" customHeight="1">
      <c r="B27" s="1392" t="s">
        <v>11</v>
      </c>
      <c r="C27" s="221">
        <v>-172.52</v>
      </c>
      <c r="D27" s="109">
        <v>-1876.48</v>
      </c>
      <c r="E27" s="110">
        <v>126.21</v>
      </c>
      <c r="F27" s="218"/>
      <c r="G27" s="108">
        <v>85.51</v>
      </c>
      <c r="H27" s="109">
        <v>51.979112562553404</v>
      </c>
      <c r="I27" s="110">
        <v>15.385298521925304</v>
      </c>
      <c r="K27" s="145">
        <v>7.08</v>
      </c>
      <c r="L27" s="157">
        <v>12.773687013861446</v>
      </c>
      <c r="M27" s="645">
        <v>-0.83127164507020535</v>
      </c>
      <c r="O27" s="576">
        <v>10.75</v>
      </c>
      <c r="P27" s="585">
        <v>21.78</v>
      </c>
      <c r="Q27" s="577">
        <v>26.44</v>
      </c>
      <c r="S27" s="145">
        <v>29.2</v>
      </c>
      <c r="T27" s="585">
        <v>32.58</v>
      </c>
      <c r="U27" s="604">
        <v>45.44</v>
      </c>
      <c r="W27" s="576">
        <v>56.34</v>
      </c>
      <c r="X27" s="157">
        <v>48.91</v>
      </c>
      <c r="Y27" s="812">
        <v>22.51</v>
      </c>
      <c r="AA27" s="838">
        <v>352.65</v>
      </c>
      <c r="AB27" s="838">
        <v>481.94</v>
      </c>
      <c r="AC27" s="1393">
        <v>450.97</v>
      </c>
      <c r="AE27" s="838">
        <v>351.59</v>
      </c>
    </row>
    <row r="28" spans="2:31" s="1030" customFormat="1" ht="25.5" customHeight="1">
      <c r="B28" s="1392" t="s">
        <v>12</v>
      </c>
      <c r="C28" s="221">
        <v>235.43</v>
      </c>
      <c r="D28" s="109">
        <v>-1440.26</v>
      </c>
      <c r="E28" s="110">
        <v>-368.95</v>
      </c>
      <c r="F28" s="218"/>
      <c r="G28" s="108">
        <v>145.69999999999999</v>
      </c>
      <c r="H28" s="109">
        <v>383.46</v>
      </c>
      <c r="I28" s="110">
        <v>256.17</v>
      </c>
      <c r="K28" s="145">
        <v>281.69</v>
      </c>
      <c r="L28" s="157">
        <v>263.79000000000002</v>
      </c>
      <c r="M28" s="577">
        <v>263.74</v>
      </c>
      <c r="O28" s="576">
        <v>305.81</v>
      </c>
      <c r="P28" s="585">
        <v>367.58</v>
      </c>
      <c r="Q28" s="577">
        <v>440.43</v>
      </c>
      <c r="S28" s="145">
        <v>415.95</v>
      </c>
      <c r="T28" s="585">
        <v>440.06</v>
      </c>
      <c r="U28" s="604">
        <v>468.81</v>
      </c>
      <c r="W28" s="576">
        <v>494.94</v>
      </c>
      <c r="X28" s="157">
        <v>474.97</v>
      </c>
      <c r="Y28" s="812">
        <v>516.32000000000005</v>
      </c>
      <c r="AA28" s="1028">
        <v>3153.9</v>
      </c>
      <c r="AB28" s="1028">
        <v>3629.34</v>
      </c>
      <c r="AC28" s="1394">
        <v>4238.8100000000004</v>
      </c>
      <c r="AE28" s="1028">
        <v>4499.8900000000003</v>
      </c>
    </row>
    <row r="29" spans="2:31" s="1030" customFormat="1" ht="54.6" customHeight="1">
      <c r="B29" s="1395" t="s">
        <v>615</v>
      </c>
      <c r="C29" s="824" t="s">
        <v>13</v>
      </c>
      <c r="D29" s="825" t="s">
        <v>13</v>
      </c>
      <c r="E29" s="826">
        <v>631.05999999999995</v>
      </c>
      <c r="F29" s="218"/>
      <c r="G29" s="827">
        <v>427.53</v>
      </c>
      <c r="H29" s="825">
        <v>259.89999999999998</v>
      </c>
      <c r="I29" s="826">
        <v>76.930000000000007</v>
      </c>
      <c r="K29" s="828">
        <v>35.369999999999997</v>
      </c>
      <c r="L29" s="829">
        <v>63.87</v>
      </c>
      <c r="M29" s="839">
        <v>-4.16</v>
      </c>
      <c r="O29" s="830">
        <v>53.74534538552188</v>
      </c>
      <c r="P29" s="831">
        <v>108.907041305823</v>
      </c>
      <c r="Q29" s="832">
        <v>132.19136513613111</v>
      </c>
      <c r="S29" s="828">
        <v>145.98508113684625</v>
      </c>
      <c r="T29" s="831">
        <v>162.90833162168343</v>
      </c>
      <c r="U29" s="833">
        <v>227.19075122846959</v>
      </c>
      <c r="W29" s="830">
        <v>281.71044755352688</v>
      </c>
      <c r="X29" s="829">
        <v>244.52918270109998</v>
      </c>
      <c r="Y29" s="834">
        <v>112.52663870527711</v>
      </c>
      <c r="AA29" s="840"/>
      <c r="AB29" s="840"/>
      <c r="AC29" s="840"/>
      <c r="AE29" s="840"/>
    </row>
    <row r="30" spans="2:31" s="1030" customFormat="1" ht="54.6" customHeight="1">
      <c r="B30" s="1396" t="s">
        <v>616</v>
      </c>
      <c r="C30" s="222" t="s">
        <v>13</v>
      </c>
      <c r="D30" s="112" t="s">
        <v>13</v>
      </c>
      <c r="E30" s="113">
        <v>-1844.75</v>
      </c>
      <c r="F30" s="218"/>
      <c r="G30" s="111">
        <v>728.5</v>
      </c>
      <c r="H30" s="112">
        <v>1917.29</v>
      </c>
      <c r="I30" s="113">
        <v>1280.8699999999999</v>
      </c>
      <c r="K30" s="146">
        <v>1408.44</v>
      </c>
      <c r="L30" s="158">
        <v>1318.97</v>
      </c>
      <c r="M30" s="166">
        <v>1222.56</v>
      </c>
      <c r="O30" s="578">
        <v>1529.0326528196376</v>
      </c>
      <c r="P30" s="586">
        <v>1837.8943330239847</v>
      </c>
      <c r="Q30" s="166">
        <v>2202.1308067449772</v>
      </c>
      <c r="S30" s="146">
        <v>2079.73</v>
      </c>
      <c r="T30" s="586">
        <v>2200.3221067596655</v>
      </c>
      <c r="U30" s="605">
        <v>2344.0356125671378</v>
      </c>
      <c r="W30" s="578">
        <v>2474.6864703381912</v>
      </c>
      <c r="X30" s="158">
        <v>2374.8267795467373</v>
      </c>
      <c r="Y30" s="813">
        <v>2581.5760407246453</v>
      </c>
      <c r="AA30" s="216"/>
      <c r="AB30" s="216"/>
      <c r="AC30" s="216"/>
      <c r="AE30" s="216"/>
    </row>
    <row r="31" spans="2:31" ht="25.35" customHeight="1">
      <c r="B31" s="1719" t="s">
        <v>617</v>
      </c>
      <c r="C31" s="1719"/>
      <c r="D31" s="1719"/>
      <c r="E31" s="1719"/>
      <c r="F31" s="1719"/>
      <c r="G31" s="1719"/>
      <c r="H31" s="1719"/>
      <c r="I31" s="1719"/>
      <c r="J31" s="1719"/>
      <c r="K31" s="1719"/>
      <c r="L31" s="1719"/>
      <c r="M31" s="1719"/>
      <c r="N31" s="1719"/>
      <c r="O31" s="1719"/>
      <c r="P31" s="1719"/>
      <c r="Q31" s="1719"/>
      <c r="R31" s="1719"/>
      <c r="S31" s="1719"/>
      <c r="T31" s="1719"/>
      <c r="U31" s="1719"/>
      <c r="V31" s="1719"/>
      <c r="W31" s="1719"/>
      <c r="X31" s="1719"/>
      <c r="Y31" s="1719"/>
      <c r="Z31" s="1719"/>
      <c r="AA31" s="1719"/>
      <c r="AB31" s="1397"/>
      <c r="AC31" s="1397"/>
      <c r="AD31" s="1397"/>
      <c r="AE31" s="1397"/>
    </row>
    <row r="32" spans="2:3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9">
    <mergeCell ref="S3:U3"/>
    <mergeCell ref="W3:Y3"/>
    <mergeCell ref="AB15:AB16"/>
    <mergeCell ref="AE15:AE16"/>
    <mergeCell ref="B31:AA31"/>
    <mergeCell ref="AA3:AC3"/>
    <mergeCell ref="B14:Z14"/>
    <mergeCell ref="P15:P16"/>
    <mergeCell ref="Q15:Q16"/>
    <mergeCell ref="S15:S16"/>
    <mergeCell ref="T15:T16"/>
    <mergeCell ref="U15:U16"/>
    <mergeCell ref="W15:W16"/>
    <mergeCell ref="Y15:Y16"/>
    <mergeCell ref="AA15:AA16"/>
    <mergeCell ref="C3:E3"/>
    <mergeCell ref="G3:I3"/>
    <mergeCell ref="K3:M3"/>
    <mergeCell ref="O3:Q3"/>
  </mergeCells>
  <phoneticPr fontId="2"/>
  <printOptions horizontalCentered="1"/>
  <pageMargins left="0.39" right="0.56999999999999995" top="0.94" bottom="1.1811023622047245" header="0.27559055118110237" footer="0.78740157480314965"/>
  <pageSetup paperSize="8" scale="44"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E76A-4FF7-43FE-BF4B-0E0EA07413AF}">
  <dimension ref="A1"/>
  <sheetViews>
    <sheetView workbookViewId="0"/>
  </sheetViews>
  <sheetFormatPr defaultRowHeight="13.5"/>
  <cols>
    <col min="1" max="1" width="16.875" customWidth="1"/>
  </cols>
  <sheetData>
    <row r="1" spans="1:1">
      <c r="A1" s="1737">
        <v>-811</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6B34-8D53-4F49-8CEA-30ACEC0150C6}">
  <dimension ref="A1:S76"/>
  <sheetViews>
    <sheetView showGridLines="0" view="pageBreakPreview" zoomScale="55" zoomScaleNormal="70" zoomScaleSheetLayoutView="55" workbookViewId="0"/>
  </sheetViews>
  <sheetFormatPr defaultColWidth="9" defaultRowHeight="16.5"/>
  <cols>
    <col min="1" max="1" width="3.625" style="717" customWidth="1"/>
    <col min="2" max="2" width="105.125" style="717" customWidth="1"/>
    <col min="3" max="7" width="20.625" style="717" customWidth="1"/>
    <col min="8" max="13" width="20.5" style="717" customWidth="1"/>
    <col min="14" max="14" width="20.5" style="1" customWidth="1"/>
    <col min="15" max="15" width="20.5" style="717" customWidth="1"/>
    <col min="16" max="16" width="2.875" style="717" customWidth="1"/>
    <col min="17" max="17" width="91.875" style="717" customWidth="1"/>
    <col min="18" max="18" width="20.5" style="1030" customWidth="1"/>
    <col min="19" max="19" width="20.5" style="1060" customWidth="1"/>
    <col min="20" max="16384" width="9" style="717"/>
  </cols>
  <sheetData>
    <row r="1" spans="1:19" ht="22.5" customHeight="1">
      <c r="A1" s="844" t="s">
        <v>320</v>
      </c>
      <c r="B1" s="848"/>
      <c r="P1" s="1029" t="s">
        <v>643</v>
      </c>
    </row>
    <row r="2" spans="1:19" ht="22.5" customHeight="1">
      <c r="A2" s="844"/>
      <c r="B2" s="848"/>
      <c r="C2" s="849"/>
      <c r="D2" s="849"/>
      <c r="E2" s="849"/>
      <c r="F2" s="849"/>
      <c r="G2" s="849"/>
      <c r="H2" s="849"/>
      <c r="I2" s="849"/>
      <c r="J2" s="849"/>
      <c r="K2" s="849"/>
      <c r="L2" s="849"/>
      <c r="N2" s="1002"/>
      <c r="O2" s="1002" t="s">
        <v>60</v>
      </c>
      <c r="S2" s="1449" t="s">
        <v>644</v>
      </c>
    </row>
    <row r="3" spans="1:19" ht="5.25" customHeight="1">
      <c r="B3" s="850"/>
    </row>
    <row r="4" spans="1:19" s="851" customFormat="1" ht="28.5" customHeight="1">
      <c r="B4" s="1519"/>
      <c r="C4" s="1513" t="s">
        <v>33</v>
      </c>
      <c r="D4" s="1513" t="s">
        <v>85</v>
      </c>
      <c r="E4" s="1513" t="s">
        <v>231</v>
      </c>
      <c r="F4" s="1513" t="s">
        <v>476</v>
      </c>
      <c r="G4" s="1513" t="s">
        <v>497</v>
      </c>
      <c r="H4" s="1513" t="s">
        <v>519</v>
      </c>
      <c r="I4" s="1513" t="s">
        <v>521</v>
      </c>
      <c r="J4" s="1510" t="s">
        <v>530</v>
      </c>
      <c r="K4" s="1510" t="s">
        <v>575</v>
      </c>
      <c r="L4" s="1515" t="s">
        <v>576</v>
      </c>
      <c r="M4" s="1510" t="s">
        <v>611</v>
      </c>
      <c r="N4" s="1499" t="s">
        <v>639</v>
      </c>
      <c r="O4" s="1522" t="s">
        <v>650</v>
      </c>
      <c r="P4" s="1031"/>
      <c r="Q4" s="1525"/>
      <c r="R4" s="1526" t="s">
        <v>669</v>
      </c>
      <c r="S4" s="1528" t="s">
        <v>671</v>
      </c>
    </row>
    <row r="5" spans="1:19" s="851" customFormat="1" ht="28.5" customHeight="1">
      <c r="B5" s="1520"/>
      <c r="C5" s="1514"/>
      <c r="D5" s="1514"/>
      <c r="E5" s="1514"/>
      <c r="F5" s="1514"/>
      <c r="G5" s="1514"/>
      <c r="H5" s="1514"/>
      <c r="I5" s="1514"/>
      <c r="J5" s="1512"/>
      <c r="K5" s="1511"/>
      <c r="L5" s="1517"/>
      <c r="M5" s="1511"/>
      <c r="N5" s="1500"/>
      <c r="O5" s="1523"/>
      <c r="P5" s="1032"/>
      <c r="Q5" s="1520"/>
      <c r="R5" s="1527"/>
      <c r="S5" s="1529"/>
    </row>
    <row r="6" spans="1:19" s="852" customFormat="1" ht="21.75" customHeight="1">
      <c r="B6" s="853" t="s">
        <v>88</v>
      </c>
      <c r="C6" s="854"/>
      <c r="D6" s="854"/>
      <c r="E6" s="854"/>
      <c r="F6" s="854"/>
      <c r="G6" s="854"/>
      <c r="H6" s="854"/>
      <c r="I6" s="854"/>
      <c r="J6" s="855"/>
      <c r="K6" s="855"/>
      <c r="L6" s="1100"/>
      <c r="M6" s="855"/>
      <c r="N6" s="326"/>
      <c r="O6" s="1003"/>
      <c r="P6" s="1032"/>
      <c r="Q6" s="853" t="s">
        <v>88</v>
      </c>
      <c r="R6" s="1033"/>
      <c r="S6" s="1003"/>
    </row>
    <row r="7" spans="1:19" s="852" customFormat="1" ht="21.75" customHeight="1">
      <c r="B7" s="856" t="s">
        <v>89</v>
      </c>
      <c r="C7" s="857">
        <v>1915992</v>
      </c>
      <c r="D7" s="857">
        <v>1659233</v>
      </c>
      <c r="E7" s="857">
        <v>1714176</v>
      </c>
      <c r="F7" s="857">
        <v>1718165</v>
      </c>
      <c r="G7" s="857">
        <v>1566839</v>
      </c>
      <c r="H7" s="857">
        <v>1463536</v>
      </c>
      <c r="I7" s="857">
        <v>1716670</v>
      </c>
      <c r="J7" s="858">
        <v>1749319</v>
      </c>
      <c r="K7" s="858">
        <v>1651592</v>
      </c>
      <c r="L7" s="1101">
        <v>1512727</v>
      </c>
      <c r="M7" s="858">
        <v>1998218</v>
      </c>
      <c r="N7" s="76">
        <v>2368500</v>
      </c>
      <c r="O7" s="77">
        <v>2299715</v>
      </c>
      <c r="P7" s="1032"/>
      <c r="Q7" s="1034" t="s">
        <v>89</v>
      </c>
      <c r="R7" s="1035">
        <v>1703816</v>
      </c>
      <c r="S7" s="77">
        <v>1792863</v>
      </c>
    </row>
    <row r="8" spans="1:19" s="852" customFormat="1" ht="21.75" customHeight="1">
      <c r="B8" s="859" t="s">
        <v>90</v>
      </c>
      <c r="C8" s="860">
        <v>90657</v>
      </c>
      <c r="D8" s="860">
        <v>88517</v>
      </c>
      <c r="E8" s="860">
        <v>88298</v>
      </c>
      <c r="F8" s="860">
        <v>91535</v>
      </c>
      <c r="G8" s="860">
        <v>91233</v>
      </c>
      <c r="H8" s="860">
        <v>91813</v>
      </c>
      <c r="I8" s="860">
        <v>99788</v>
      </c>
      <c r="J8" s="861">
        <v>106870</v>
      </c>
      <c r="K8" s="861">
        <v>103233</v>
      </c>
      <c r="L8" s="1102">
        <v>89758</v>
      </c>
      <c r="M8" s="861">
        <v>102534</v>
      </c>
      <c r="N8" s="272">
        <v>111339</v>
      </c>
      <c r="O8" s="1004">
        <v>114933</v>
      </c>
      <c r="P8" s="1032"/>
      <c r="Q8" s="859" t="s">
        <v>90</v>
      </c>
      <c r="R8" s="1036">
        <v>84299</v>
      </c>
      <c r="S8" s="1004">
        <v>88479</v>
      </c>
    </row>
    <row r="9" spans="1:19" s="852" customFormat="1" ht="21.75" customHeight="1">
      <c r="B9" s="862" t="s">
        <v>91</v>
      </c>
      <c r="C9" s="863">
        <v>2006649</v>
      </c>
      <c r="D9" s="863">
        <v>1747750</v>
      </c>
      <c r="E9" s="863">
        <v>1803104</v>
      </c>
      <c r="F9" s="863">
        <v>1809701</v>
      </c>
      <c r="G9" s="863">
        <v>1658072</v>
      </c>
      <c r="H9" s="863">
        <v>1555349</v>
      </c>
      <c r="I9" s="863">
        <v>1816459</v>
      </c>
      <c r="J9" s="864">
        <v>1856190</v>
      </c>
      <c r="K9" s="864">
        <v>1754825</v>
      </c>
      <c r="L9" s="1103">
        <v>1602485</v>
      </c>
      <c r="M9" s="864">
        <v>2100752</v>
      </c>
      <c r="N9" s="265">
        <v>2479840</v>
      </c>
      <c r="O9" s="1005">
        <v>2414649</v>
      </c>
      <c r="P9" s="1032"/>
      <c r="Q9" s="862" t="s">
        <v>91</v>
      </c>
      <c r="R9" s="1037">
        <v>1788115</v>
      </c>
      <c r="S9" s="1005">
        <v>1881342</v>
      </c>
    </row>
    <row r="10" spans="1:19" s="852" customFormat="1" ht="21.75" customHeight="1">
      <c r="B10" s="862" t="s">
        <v>26</v>
      </c>
      <c r="C10" s="863">
        <v>-1789582</v>
      </c>
      <c r="D10" s="863">
        <v>-1560504</v>
      </c>
      <c r="E10" s="863">
        <v>-1604882</v>
      </c>
      <c r="F10" s="863">
        <v>-1612013</v>
      </c>
      <c r="G10" s="863">
        <v>-1477333</v>
      </c>
      <c r="H10" s="863">
        <v>-1354664</v>
      </c>
      <c r="I10" s="863">
        <v>-1584078</v>
      </c>
      <c r="J10" s="864">
        <v>-1615233</v>
      </c>
      <c r="K10" s="864">
        <v>-1534330</v>
      </c>
      <c r="L10" s="1103">
        <v>-1414365</v>
      </c>
      <c r="M10" s="864">
        <v>-1829433</v>
      </c>
      <c r="N10" s="265">
        <v>-2142272</v>
      </c>
      <c r="O10" s="1005">
        <v>-2088694</v>
      </c>
      <c r="P10" s="1032"/>
      <c r="Q10" s="862" t="s">
        <v>26</v>
      </c>
      <c r="R10" s="1037">
        <v>-1545780</v>
      </c>
      <c r="S10" s="1005">
        <v>-1620715</v>
      </c>
    </row>
    <row r="11" spans="1:19" s="852" customFormat="1" ht="21.75" customHeight="1">
      <c r="B11" s="862" t="s">
        <v>17</v>
      </c>
      <c r="C11" s="863">
        <v>217066</v>
      </c>
      <c r="D11" s="863">
        <v>187245</v>
      </c>
      <c r="E11" s="863">
        <v>198221</v>
      </c>
      <c r="F11" s="863">
        <v>197688</v>
      </c>
      <c r="G11" s="863">
        <v>180739</v>
      </c>
      <c r="H11" s="863">
        <v>200685</v>
      </c>
      <c r="I11" s="863">
        <v>232380</v>
      </c>
      <c r="J11" s="864">
        <v>240956</v>
      </c>
      <c r="K11" s="864">
        <v>220494</v>
      </c>
      <c r="L11" s="1103">
        <v>188120</v>
      </c>
      <c r="M11" s="864">
        <v>271319</v>
      </c>
      <c r="N11" s="265">
        <v>337567</v>
      </c>
      <c r="O11" s="1005">
        <v>325955</v>
      </c>
      <c r="P11" s="1032"/>
      <c r="Q11" s="862" t="s">
        <v>17</v>
      </c>
      <c r="R11" s="1037">
        <v>242335</v>
      </c>
      <c r="S11" s="1005">
        <v>260627</v>
      </c>
    </row>
    <row r="12" spans="1:19" s="865" customFormat="1" ht="21.75" customHeight="1">
      <c r="B12" s="866" t="s">
        <v>27</v>
      </c>
      <c r="C12" s="867">
        <v>-153663</v>
      </c>
      <c r="D12" s="867">
        <v>-151091</v>
      </c>
      <c r="E12" s="867">
        <v>-151628</v>
      </c>
      <c r="F12" s="867">
        <v>-149739</v>
      </c>
      <c r="G12" s="867">
        <v>-154416</v>
      </c>
      <c r="H12" s="867">
        <v>-153038</v>
      </c>
      <c r="I12" s="867">
        <v>-162662</v>
      </c>
      <c r="J12" s="868">
        <v>-173433</v>
      </c>
      <c r="K12" s="868">
        <v>-173243</v>
      </c>
      <c r="L12" s="1104">
        <v>-161080</v>
      </c>
      <c r="M12" s="868">
        <v>-180314</v>
      </c>
      <c r="N12" s="267">
        <v>-222771</v>
      </c>
      <c r="O12" s="1006">
        <v>-241464</v>
      </c>
      <c r="P12" s="1032"/>
      <c r="Q12" s="866" t="s">
        <v>27</v>
      </c>
      <c r="R12" s="1038">
        <v>-175790</v>
      </c>
      <c r="S12" s="1006">
        <v>-198733</v>
      </c>
    </row>
    <row r="13" spans="1:19" s="852" customFormat="1" ht="21.75" customHeight="1">
      <c r="B13" s="869" t="s">
        <v>92</v>
      </c>
      <c r="C13" s="870"/>
      <c r="D13" s="870"/>
      <c r="E13" s="870"/>
      <c r="F13" s="870"/>
      <c r="G13" s="870"/>
      <c r="H13" s="870"/>
      <c r="I13" s="870"/>
      <c r="J13" s="871"/>
      <c r="K13" s="871"/>
      <c r="L13" s="1105"/>
      <c r="M13" s="871"/>
      <c r="N13" s="580"/>
      <c r="O13" s="1007">
        <v>3240</v>
      </c>
      <c r="P13" s="1032"/>
      <c r="Q13" s="869" t="s">
        <v>92</v>
      </c>
      <c r="R13" s="1039"/>
      <c r="S13" s="1007"/>
    </row>
    <row r="14" spans="1:19" s="865" customFormat="1" ht="21.75" customHeight="1">
      <c r="B14" s="872" t="s">
        <v>93</v>
      </c>
      <c r="C14" s="873">
        <v>1839</v>
      </c>
      <c r="D14" s="873">
        <v>2209</v>
      </c>
      <c r="E14" s="873">
        <v>6132</v>
      </c>
      <c r="F14" s="873">
        <v>1058</v>
      </c>
      <c r="G14" s="873">
        <v>1498</v>
      </c>
      <c r="H14" s="873">
        <v>4797</v>
      </c>
      <c r="I14" s="873">
        <v>-324</v>
      </c>
      <c r="J14" s="874">
        <v>1764</v>
      </c>
      <c r="K14" s="874">
        <v>10274</v>
      </c>
      <c r="L14" s="1106">
        <v>2860</v>
      </c>
      <c r="M14" s="874">
        <v>6702</v>
      </c>
      <c r="N14" s="87">
        <v>2197</v>
      </c>
      <c r="O14" s="1008">
        <v>2077</v>
      </c>
      <c r="P14" s="1032"/>
      <c r="Q14" s="872" t="s">
        <v>93</v>
      </c>
      <c r="R14" s="1040">
        <v>1240</v>
      </c>
      <c r="S14" s="1008">
        <v>-64</v>
      </c>
    </row>
    <row r="15" spans="1:19" s="865" customFormat="1" ht="21.75" customHeight="1">
      <c r="B15" s="875" t="s">
        <v>193</v>
      </c>
      <c r="C15" s="876">
        <v>-3190</v>
      </c>
      <c r="D15" s="876">
        <v>-11549</v>
      </c>
      <c r="E15" s="876">
        <v>-19461</v>
      </c>
      <c r="F15" s="876">
        <v>-17446</v>
      </c>
      <c r="G15" s="876">
        <v>-24051</v>
      </c>
      <c r="H15" s="876">
        <v>-4618</v>
      </c>
      <c r="I15" s="876">
        <v>-4402</v>
      </c>
      <c r="J15" s="877">
        <v>-509</v>
      </c>
      <c r="K15" s="877">
        <v>-2833</v>
      </c>
      <c r="L15" s="1073">
        <v>-5470</v>
      </c>
      <c r="M15" s="877">
        <v>-2637</v>
      </c>
      <c r="N15" s="74">
        <v>-14338</v>
      </c>
      <c r="O15" s="313">
        <v>-4983</v>
      </c>
      <c r="P15" s="1032"/>
      <c r="Q15" s="878" t="s">
        <v>193</v>
      </c>
      <c r="R15" s="1055">
        <v>-388</v>
      </c>
      <c r="S15" s="1450">
        <v>-85</v>
      </c>
    </row>
    <row r="16" spans="1:19" s="865" customFormat="1" ht="21.75" customHeight="1">
      <c r="B16" s="875" t="s">
        <v>618</v>
      </c>
      <c r="C16" s="857">
        <v>957</v>
      </c>
      <c r="D16" s="857">
        <v>2138</v>
      </c>
      <c r="E16" s="857">
        <v>1666</v>
      </c>
      <c r="F16" s="857">
        <v>1758</v>
      </c>
      <c r="G16" s="857">
        <v>12909</v>
      </c>
      <c r="H16" s="857">
        <v>10358</v>
      </c>
      <c r="I16" s="857">
        <v>7517</v>
      </c>
      <c r="J16" s="858">
        <v>8039</v>
      </c>
      <c r="K16" s="858">
        <v>3415</v>
      </c>
      <c r="L16" s="1101">
        <v>3923</v>
      </c>
      <c r="M16" s="858">
        <v>6060</v>
      </c>
      <c r="N16" s="76">
        <v>30776</v>
      </c>
      <c r="O16" s="77">
        <v>8073</v>
      </c>
      <c r="P16" s="1032"/>
      <c r="Q16" s="878" t="s">
        <v>645</v>
      </c>
      <c r="R16" s="1035">
        <v>4948</v>
      </c>
      <c r="S16" s="77">
        <v>7849</v>
      </c>
    </row>
    <row r="17" spans="2:19" s="865" customFormat="1" ht="21.75" customHeight="1">
      <c r="B17" s="875" t="s">
        <v>562</v>
      </c>
      <c r="C17" s="857">
        <v>-1728</v>
      </c>
      <c r="D17" s="857">
        <v>-3525</v>
      </c>
      <c r="E17" s="857">
        <v>-2684</v>
      </c>
      <c r="F17" s="857">
        <v>-2080</v>
      </c>
      <c r="G17" s="857">
        <v>-1349</v>
      </c>
      <c r="H17" s="857">
        <v>-8174</v>
      </c>
      <c r="I17" s="857">
        <v>-11847</v>
      </c>
      <c r="J17" s="858">
        <v>-3099</v>
      </c>
      <c r="K17" s="858">
        <v>-545</v>
      </c>
      <c r="L17" s="1101">
        <v>-2128</v>
      </c>
      <c r="M17" s="858">
        <v>-18215</v>
      </c>
      <c r="N17" s="76">
        <v>-8604</v>
      </c>
      <c r="O17" s="77">
        <v>-3980</v>
      </c>
      <c r="P17" s="1032"/>
      <c r="Q17" s="878" t="s">
        <v>562</v>
      </c>
      <c r="R17" s="1035">
        <v>-2733</v>
      </c>
      <c r="S17" s="77">
        <v>-1019</v>
      </c>
    </row>
    <row r="18" spans="2:19" s="865" customFormat="1" ht="21.75" customHeight="1">
      <c r="B18" s="878" t="s">
        <v>94</v>
      </c>
      <c r="C18" s="879">
        <v>11705</v>
      </c>
      <c r="D18" s="857">
        <v>10702</v>
      </c>
      <c r="E18" s="857">
        <v>10429</v>
      </c>
      <c r="F18" s="857">
        <v>17193</v>
      </c>
      <c r="G18" s="857">
        <v>20646</v>
      </c>
      <c r="H18" s="857">
        <v>9566</v>
      </c>
      <c r="I18" s="857">
        <v>6763</v>
      </c>
      <c r="J18" s="858">
        <v>5113</v>
      </c>
      <c r="K18" s="858">
        <v>5800</v>
      </c>
      <c r="L18" s="1101">
        <v>8005</v>
      </c>
      <c r="M18" s="858">
        <v>7357</v>
      </c>
      <c r="N18" s="76">
        <v>11040</v>
      </c>
      <c r="O18" s="77">
        <v>14379</v>
      </c>
      <c r="P18" s="1032"/>
      <c r="Q18" s="878" t="s">
        <v>94</v>
      </c>
      <c r="R18" s="1035">
        <v>11701</v>
      </c>
      <c r="S18" s="77">
        <v>8794</v>
      </c>
    </row>
    <row r="19" spans="2:19" s="865" customFormat="1" ht="21.75" customHeight="1">
      <c r="B19" s="880" t="s">
        <v>95</v>
      </c>
      <c r="C19" s="857">
        <v>-15513</v>
      </c>
      <c r="D19" s="857">
        <v>-10636</v>
      </c>
      <c r="E19" s="857">
        <v>-18980</v>
      </c>
      <c r="F19" s="857">
        <v>-14882</v>
      </c>
      <c r="G19" s="857">
        <v>-6733</v>
      </c>
      <c r="H19" s="857">
        <v>-7958</v>
      </c>
      <c r="I19" s="857">
        <v>-7584</v>
      </c>
      <c r="J19" s="858">
        <v>-8832</v>
      </c>
      <c r="K19" s="858">
        <v>-8580</v>
      </c>
      <c r="L19" s="1101">
        <v>-8327</v>
      </c>
      <c r="M19" s="858">
        <v>-13052</v>
      </c>
      <c r="N19" s="76">
        <v>-8301</v>
      </c>
      <c r="O19" s="77">
        <v>-12327</v>
      </c>
      <c r="P19" s="1032"/>
      <c r="Q19" s="880" t="s">
        <v>95</v>
      </c>
      <c r="R19" s="1035">
        <v>-7296</v>
      </c>
      <c r="S19" s="77">
        <v>-8223</v>
      </c>
    </row>
    <row r="20" spans="2:19" s="865" customFormat="1" ht="21.75" customHeight="1">
      <c r="B20" s="862" t="s">
        <v>96</v>
      </c>
      <c r="C20" s="863">
        <v>-5930</v>
      </c>
      <c r="D20" s="863">
        <v>-10660</v>
      </c>
      <c r="E20" s="863">
        <v>-22898</v>
      </c>
      <c r="F20" s="863">
        <v>-14398</v>
      </c>
      <c r="G20" s="863">
        <v>2919</v>
      </c>
      <c r="H20" s="863">
        <v>3971</v>
      </c>
      <c r="I20" s="863">
        <v>-9878</v>
      </c>
      <c r="J20" s="864">
        <v>2476</v>
      </c>
      <c r="K20" s="864">
        <v>7530</v>
      </c>
      <c r="L20" s="1103">
        <v>-1137</v>
      </c>
      <c r="M20" s="864">
        <v>-13784</v>
      </c>
      <c r="N20" s="265">
        <v>12770</v>
      </c>
      <c r="O20" s="1005">
        <v>-12327</v>
      </c>
      <c r="P20" s="1032"/>
      <c r="Q20" s="862" t="s">
        <v>96</v>
      </c>
      <c r="R20" s="1037">
        <v>7472</v>
      </c>
      <c r="S20" s="1005">
        <v>7250</v>
      </c>
    </row>
    <row r="21" spans="2:19" s="865" customFormat="1" ht="21.75" customHeight="1">
      <c r="B21" s="853" t="s">
        <v>194</v>
      </c>
      <c r="C21" s="854">
        <v>57472</v>
      </c>
      <c r="D21" s="854">
        <v>25493</v>
      </c>
      <c r="E21" s="854">
        <v>23694</v>
      </c>
      <c r="F21" s="854">
        <v>33550</v>
      </c>
      <c r="G21" s="854">
        <v>29242</v>
      </c>
      <c r="H21" s="854">
        <v>51618</v>
      </c>
      <c r="I21" s="854">
        <v>59838</v>
      </c>
      <c r="J21" s="855" t="s">
        <v>13</v>
      </c>
      <c r="K21" s="855" t="s">
        <v>13</v>
      </c>
      <c r="L21" s="1100" t="s">
        <v>13</v>
      </c>
      <c r="M21" s="855" t="s">
        <v>634</v>
      </c>
      <c r="N21" s="326" t="s">
        <v>13</v>
      </c>
      <c r="O21" s="1059" t="s">
        <v>13</v>
      </c>
      <c r="P21" s="1032"/>
      <c r="Q21" s="853" t="s">
        <v>194</v>
      </c>
      <c r="R21" s="1056"/>
      <c r="S21" s="1059"/>
    </row>
    <row r="22" spans="2:19" s="852" customFormat="1" ht="21.75" customHeight="1">
      <c r="B22" s="869" t="s">
        <v>99</v>
      </c>
      <c r="C22" s="870"/>
      <c r="D22" s="870"/>
      <c r="E22" s="870"/>
      <c r="F22" s="870"/>
      <c r="G22" s="870"/>
      <c r="H22" s="870"/>
      <c r="I22" s="870"/>
      <c r="J22" s="871"/>
      <c r="K22" s="871"/>
      <c r="L22" s="1105"/>
      <c r="M22" s="871"/>
      <c r="N22" s="580"/>
      <c r="O22" s="1007"/>
      <c r="P22" s="1032"/>
      <c r="Q22" s="869" t="s">
        <v>99</v>
      </c>
      <c r="R22" s="1039"/>
      <c r="S22" s="1007"/>
    </row>
    <row r="23" spans="2:19" s="865" customFormat="1" ht="21.75" customHeight="1">
      <c r="B23" s="878" t="s">
        <v>97</v>
      </c>
      <c r="C23" s="857">
        <v>5552</v>
      </c>
      <c r="D23" s="857">
        <v>4984</v>
      </c>
      <c r="E23" s="857">
        <v>5359</v>
      </c>
      <c r="F23" s="857">
        <v>4860</v>
      </c>
      <c r="G23" s="857">
        <v>3893</v>
      </c>
      <c r="H23" s="857">
        <v>3903</v>
      </c>
      <c r="I23" s="857">
        <v>5682</v>
      </c>
      <c r="J23" s="858">
        <v>7084</v>
      </c>
      <c r="K23" s="858">
        <v>6565</v>
      </c>
      <c r="L23" s="1101">
        <v>5418</v>
      </c>
      <c r="M23" s="858">
        <v>7425</v>
      </c>
      <c r="N23" s="76">
        <v>12802</v>
      </c>
      <c r="O23" s="77">
        <v>11928</v>
      </c>
      <c r="P23" s="1032"/>
      <c r="Q23" s="878" t="s">
        <v>97</v>
      </c>
      <c r="R23" s="1035">
        <v>9084</v>
      </c>
      <c r="S23" s="77">
        <v>10591</v>
      </c>
    </row>
    <row r="24" spans="2:19" s="865" customFormat="1" ht="21.75" customHeight="1">
      <c r="B24" s="878" t="s">
        <v>98</v>
      </c>
      <c r="C24" s="857">
        <v>3283</v>
      </c>
      <c r="D24" s="857">
        <v>2761</v>
      </c>
      <c r="E24" s="857">
        <v>3810</v>
      </c>
      <c r="F24" s="857">
        <v>4456</v>
      </c>
      <c r="G24" s="857">
        <v>4349</v>
      </c>
      <c r="H24" s="857">
        <v>4165</v>
      </c>
      <c r="I24" s="857">
        <v>4639</v>
      </c>
      <c r="J24" s="858">
        <v>5167</v>
      </c>
      <c r="K24" s="858">
        <v>4228</v>
      </c>
      <c r="L24" s="1101">
        <v>3034</v>
      </c>
      <c r="M24" s="858">
        <v>5063</v>
      </c>
      <c r="N24" s="76">
        <v>6732</v>
      </c>
      <c r="O24" s="77">
        <v>5545</v>
      </c>
      <c r="P24" s="1032"/>
      <c r="Q24" s="878" t="s">
        <v>98</v>
      </c>
      <c r="R24" s="1035">
        <v>4636</v>
      </c>
      <c r="S24" s="77">
        <v>6463</v>
      </c>
    </row>
    <row r="25" spans="2:19" s="865" customFormat="1" ht="21.75" customHeight="1">
      <c r="B25" s="880" t="s">
        <v>195</v>
      </c>
      <c r="C25" s="857">
        <v>39</v>
      </c>
      <c r="D25" s="857">
        <v>276</v>
      </c>
      <c r="E25" s="857">
        <v>43</v>
      </c>
      <c r="F25" s="857">
        <v>78</v>
      </c>
      <c r="G25" s="857" t="s">
        <v>13</v>
      </c>
      <c r="H25" s="857" t="s">
        <v>25</v>
      </c>
      <c r="I25" s="857" t="s">
        <v>25</v>
      </c>
      <c r="J25" s="858">
        <v>143</v>
      </c>
      <c r="K25" s="858" t="s">
        <v>25</v>
      </c>
      <c r="L25" s="1101">
        <v>53</v>
      </c>
      <c r="M25" s="885">
        <v>828</v>
      </c>
      <c r="N25" s="282" t="s">
        <v>651</v>
      </c>
      <c r="O25" s="1010">
        <v>684</v>
      </c>
      <c r="P25" s="1032"/>
      <c r="Q25" s="880" t="s">
        <v>195</v>
      </c>
      <c r="R25" s="1035" t="s">
        <v>25</v>
      </c>
      <c r="S25" s="1451">
        <v>831</v>
      </c>
    </row>
    <row r="26" spans="2:19" s="865" customFormat="1" ht="21.75" customHeight="1">
      <c r="B26" s="862" t="s">
        <v>100</v>
      </c>
      <c r="C26" s="863">
        <v>8875</v>
      </c>
      <c r="D26" s="863">
        <v>8022</v>
      </c>
      <c r="E26" s="863">
        <v>9213</v>
      </c>
      <c r="F26" s="863">
        <v>9395</v>
      </c>
      <c r="G26" s="863">
        <v>8242</v>
      </c>
      <c r="H26" s="863">
        <v>8068</v>
      </c>
      <c r="I26" s="863">
        <v>10321</v>
      </c>
      <c r="J26" s="864">
        <v>12395</v>
      </c>
      <c r="K26" s="864">
        <v>10794</v>
      </c>
      <c r="L26" s="1103">
        <v>8506</v>
      </c>
      <c r="M26" s="1118">
        <v>13317</v>
      </c>
      <c r="N26" s="1119">
        <v>19534</v>
      </c>
      <c r="O26" s="1098">
        <v>18158</v>
      </c>
      <c r="P26" s="1032"/>
      <c r="Q26" s="862" t="s">
        <v>100</v>
      </c>
      <c r="R26" s="1037">
        <v>13721</v>
      </c>
      <c r="S26" s="1005">
        <v>17886</v>
      </c>
    </row>
    <row r="27" spans="2:19" s="852" customFormat="1" ht="21.75" customHeight="1">
      <c r="B27" s="881" t="s">
        <v>101</v>
      </c>
      <c r="C27" s="882"/>
      <c r="D27" s="882"/>
      <c r="E27" s="882"/>
      <c r="F27" s="882"/>
      <c r="G27" s="882"/>
      <c r="H27" s="882"/>
      <c r="I27" s="882"/>
      <c r="J27" s="883"/>
      <c r="K27" s="883"/>
      <c r="L27" s="1107"/>
      <c r="M27" s="883"/>
      <c r="N27" s="581"/>
      <c r="O27" s="1009"/>
      <c r="P27" s="1032"/>
      <c r="Q27" s="881" t="s">
        <v>101</v>
      </c>
      <c r="R27" s="1041"/>
      <c r="S27" s="1009"/>
    </row>
    <row r="28" spans="2:19" s="865" customFormat="1" ht="21.75" customHeight="1">
      <c r="B28" s="878" t="s">
        <v>63</v>
      </c>
      <c r="C28" s="857">
        <v>-23848</v>
      </c>
      <c r="D28" s="857">
        <v>-21247</v>
      </c>
      <c r="E28" s="857">
        <v>-19855</v>
      </c>
      <c r="F28" s="857">
        <v>-18975</v>
      </c>
      <c r="G28" s="857">
        <v>-16316</v>
      </c>
      <c r="H28" s="857">
        <v>-14382</v>
      </c>
      <c r="I28" s="857">
        <v>-14746</v>
      </c>
      <c r="J28" s="858">
        <v>-15290</v>
      </c>
      <c r="K28" s="858">
        <v>-14908</v>
      </c>
      <c r="L28" s="1101">
        <v>-11774</v>
      </c>
      <c r="M28" s="858">
        <v>-11210</v>
      </c>
      <c r="N28" s="76">
        <v>-18537</v>
      </c>
      <c r="O28" s="77">
        <v>-24006</v>
      </c>
      <c r="P28" s="1032"/>
      <c r="Q28" s="878" t="s">
        <v>63</v>
      </c>
      <c r="R28" s="1035">
        <v>-17176</v>
      </c>
      <c r="S28" s="97">
        <v>-19288</v>
      </c>
    </row>
    <row r="29" spans="2:19" s="865" customFormat="1" ht="21.75" customHeight="1">
      <c r="B29" s="880" t="s">
        <v>196</v>
      </c>
      <c r="C29" s="884">
        <v>-338</v>
      </c>
      <c r="D29" s="884" t="s">
        <v>13</v>
      </c>
      <c r="E29" s="884" t="s">
        <v>13</v>
      </c>
      <c r="F29" s="884" t="s">
        <v>13</v>
      </c>
      <c r="G29" s="884">
        <v>-63</v>
      </c>
      <c r="H29" s="884">
        <v>-22</v>
      </c>
      <c r="I29" s="884">
        <v>-128</v>
      </c>
      <c r="J29" s="885" t="s">
        <v>25</v>
      </c>
      <c r="K29" s="885">
        <v>-47</v>
      </c>
      <c r="L29" s="1108" t="s">
        <v>13</v>
      </c>
      <c r="M29" s="885" t="s">
        <v>634</v>
      </c>
      <c r="N29" s="282">
        <v>-808</v>
      </c>
      <c r="O29" s="1099" t="s">
        <v>13</v>
      </c>
      <c r="P29" s="1032"/>
      <c r="Q29" s="880" t="s">
        <v>196</v>
      </c>
      <c r="R29" s="1057">
        <v>-29</v>
      </c>
      <c r="S29" s="1452" t="s">
        <v>673</v>
      </c>
    </row>
    <row r="30" spans="2:19" s="865" customFormat="1" ht="21.75" customHeight="1">
      <c r="B30" s="862" t="s">
        <v>102</v>
      </c>
      <c r="C30" s="886">
        <v>-24186</v>
      </c>
      <c r="D30" s="886">
        <v>-21247</v>
      </c>
      <c r="E30" s="886">
        <v>-19855</v>
      </c>
      <c r="F30" s="886">
        <v>-18975</v>
      </c>
      <c r="G30" s="886">
        <v>-16379</v>
      </c>
      <c r="H30" s="886">
        <v>-14405</v>
      </c>
      <c r="I30" s="886">
        <v>-14874</v>
      </c>
      <c r="J30" s="887">
        <v>-15290</v>
      </c>
      <c r="K30" s="887">
        <v>-14956</v>
      </c>
      <c r="L30" s="1109">
        <v>-11774</v>
      </c>
      <c r="M30" s="887">
        <v>-11210</v>
      </c>
      <c r="N30" s="284">
        <v>-19345</v>
      </c>
      <c r="O30" s="1011">
        <v>-24006</v>
      </c>
      <c r="P30" s="1032"/>
      <c r="Q30" s="862" t="s">
        <v>102</v>
      </c>
      <c r="R30" s="1037">
        <v>-17205</v>
      </c>
      <c r="S30" s="190">
        <v>-19288</v>
      </c>
    </row>
    <row r="31" spans="2:19" s="852" customFormat="1" ht="39.950000000000003" customHeight="1">
      <c r="B31" s="862" t="s">
        <v>108</v>
      </c>
      <c r="C31" s="863">
        <v>16296</v>
      </c>
      <c r="D31" s="863">
        <v>15784</v>
      </c>
      <c r="E31" s="863">
        <v>30979</v>
      </c>
      <c r="F31" s="863">
        <v>28613</v>
      </c>
      <c r="G31" s="863">
        <v>23163</v>
      </c>
      <c r="H31" s="863">
        <v>12673</v>
      </c>
      <c r="I31" s="863">
        <v>25057</v>
      </c>
      <c r="J31" s="864">
        <v>27779</v>
      </c>
      <c r="K31" s="864">
        <v>24908</v>
      </c>
      <c r="L31" s="1103">
        <v>14786</v>
      </c>
      <c r="M31" s="864">
        <v>37968</v>
      </c>
      <c r="N31" s="265">
        <v>27282</v>
      </c>
      <c r="O31" s="1005">
        <v>43615</v>
      </c>
      <c r="P31" s="1032"/>
      <c r="Q31" s="862" t="s">
        <v>108</v>
      </c>
      <c r="R31" s="1037">
        <v>29161</v>
      </c>
      <c r="S31" s="190">
        <v>30535</v>
      </c>
    </row>
    <row r="32" spans="2:19" s="852" customFormat="1" ht="21.75" customHeight="1">
      <c r="B32" s="862" t="s">
        <v>103</v>
      </c>
      <c r="C32" s="863">
        <v>58457</v>
      </c>
      <c r="D32" s="863">
        <v>28052</v>
      </c>
      <c r="E32" s="863">
        <v>44033</v>
      </c>
      <c r="F32" s="863">
        <v>52584</v>
      </c>
      <c r="G32" s="863">
        <v>44269</v>
      </c>
      <c r="H32" s="863">
        <v>57955</v>
      </c>
      <c r="I32" s="863">
        <v>80343</v>
      </c>
      <c r="J32" s="864">
        <v>94882</v>
      </c>
      <c r="K32" s="864">
        <v>75528</v>
      </c>
      <c r="L32" s="1103">
        <v>37420</v>
      </c>
      <c r="M32" s="864">
        <v>117295</v>
      </c>
      <c r="N32" s="265">
        <v>155036</v>
      </c>
      <c r="O32" s="1005">
        <v>125498</v>
      </c>
      <c r="P32" s="1032"/>
      <c r="Q32" s="862" t="s">
        <v>103</v>
      </c>
      <c r="R32" s="1044">
        <v>99694</v>
      </c>
      <c r="S32" s="1011">
        <v>98279</v>
      </c>
    </row>
    <row r="33" spans="2:19" s="852" customFormat="1" ht="21.75" customHeight="1">
      <c r="B33" s="862" t="s">
        <v>104</v>
      </c>
      <c r="C33" s="863">
        <v>-56735</v>
      </c>
      <c r="D33" s="863">
        <v>-11058</v>
      </c>
      <c r="E33" s="863">
        <v>-11949</v>
      </c>
      <c r="F33" s="863">
        <v>-14933</v>
      </c>
      <c r="G33" s="863">
        <v>-7782</v>
      </c>
      <c r="H33" s="863">
        <v>-13879</v>
      </c>
      <c r="I33" s="863">
        <v>-18648</v>
      </c>
      <c r="J33" s="864">
        <v>-19662</v>
      </c>
      <c r="K33" s="864">
        <v>-10954</v>
      </c>
      <c r="L33" s="1103">
        <v>-8002</v>
      </c>
      <c r="M33" s="864">
        <v>-31824</v>
      </c>
      <c r="N33" s="265">
        <v>-39211</v>
      </c>
      <c r="O33" s="1005">
        <v>-22437</v>
      </c>
      <c r="P33" s="1032"/>
      <c r="Q33" s="862" t="s">
        <v>104</v>
      </c>
      <c r="R33" s="1037">
        <v>-22274</v>
      </c>
      <c r="S33" s="1005">
        <v>-19436</v>
      </c>
    </row>
    <row r="34" spans="2:19" s="865" customFormat="1" ht="21.75" customHeight="1">
      <c r="B34" s="888" t="s">
        <v>105</v>
      </c>
      <c r="C34" s="886">
        <v>1722</v>
      </c>
      <c r="D34" s="886">
        <v>16993</v>
      </c>
      <c r="E34" s="886">
        <v>32083</v>
      </c>
      <c r="F34" s="886">
        <v>37650</v>
      </c>
      <c r="G34" s="886">
        <v>36486</v>
      </c>
      <c r="H34" s="886">
        <v>44075</v>
      </c>
      <c r="I34" s="886">
        <v>61694</v>
      </c>
      <c r="J34" s="887">
        <v>75219</v>
      </c>
      <c r="K34" s="887">
        <v>64573</v>
      </c>
      <c r="L34" s="1109">
        <v>29417</v>
      </c>
      <c r="M34" s="887">
        <v>85471</v>
      </c>
      <c r="N34" s="284">
        <v>115824</v>
      </c>
      <c r="O34" s="1011">
        <v>103060</v>
      </c>
      <c r="P34" s="1032"/>
      <c r="Q34" s="888" t="s">
        <v>105</v>
      </c>
      <c r="R34" s="1037">
        <v>77419</v>
      </c>
      <c r="S34" s="1005">
        <v>78842</v>
      </c>
    </row>
    <row r="35" spans="2:19" s="865" customFormat="1" ht="21.75" customHeight="1">
      <c r="B35" s="889" t="s">
        <v>106</v>
      </c>
      <c r="C35" s="890"/>
      <c r="D35" s="890"/>
      <c r="E35" s="890"/>
      <c r="F35" s="890"/>
      <c r="G35" s="890"/>
      <c r="H35" s="890"/>
      <c r="I35" s="890"/>
      <c r="J35" s="891"/>
      <c r="K35" s="891"/>
      <c r="L35" s="1110"/>
      <c r="M35" s="891"/>
      <c r="N35" s="1120"/>
      <c r="O35" s="1012"/>
      <c r="P35" s="1032"/>
      <c r="Q35" s="889" t="s">
        <v>106</v>
      </c>
      <c r="R35" s="1033"/>
      <c r="S35" s="1003"/>
    </row>
    <row r="36" spans="2:19" s="865" customFormat="1" ht="21.75" customHeight="1">
      <c r="B36" s="892" t="s">
        <v>192</v>
      </c>
      <c r="C36" s="893">
        <v>-1040</v>
      </c>
      <c r="D36" s="893">
        <v>13448</v>
      </c>
      <c r="E36" s="893">
        <v>27250</v>
      </c>
      <c r="F36" s="893">
        <v>33075</v>
      </c>
      <c r="G36" s="893">
        <v>36526</v>
      </c>
      <c r="H36" s="893">
        <v>40760</v>
      </c>
      <c r="I36" s="893">
        <v>56842</v>
      </c>
      <c r="J36" s="894">
        <v>70419</v>
      </c>
      <c r="K36" s="894">
        <v>60821</v>
      </c>
      <c r="L36" s="1111">
        <v>27001</v>
      </c>
      <c r="M36" s="894">
        <v>82332</v>
      </c>
      <c r="N36" s="579">
        <v>111247</v>
      </c>
      <c r="O36" s="1013">
        <v>100765</v>
      </c>
      <c r="P36" s="1032"/>
      <c r="Q36" s="892" t="s">
        <v>192</v>
      </c>
      <c r="R36" s="1042">
        <v>75215</v>
      </c>
      <c r="S36" s="1453">
        <v>76120</v>
      </c>
    </row>
    <row r="37" spans="2:19" s="852" customFormat="1" ht="21.75" customHeight="1" thickBot="1">
      <c r="B37" s="895" t="s">
        <v>107</v>
      </c>
      <c r="C37" s="896">
        <v>2762</v>
      </c>
      <c r="D37" s="896">
        <v>3544</v>
      </c>
      <c r="E37" s="896">
        <v>4833</v>
      </c>
      <c r="F37" s="896">
        <v>4575</v>
      </c>
      <c r="G37" s="896">
        <v>-39</v>
      </c>
      <c r="H37" s="896">
        <v>3314</v>
      </c>
      <c r="I37" s="896">
        <v>4852</v>
      </c>
      <c r="J37" s="897">
        <v>4799</v>
      </c>
      <c r="K37" s="897">
        <v>3752</v>
      </c>
      <c r="L37" s="1112">
        <v>2416</v>
      </c>
      <c r="M37" s="897">
        <v>3138</v>
      </c>
      <c r="N37" s="1121">
        <v>4577</v>
      </c>
      <c r="O37" s="1014">
        <v>2294</v>
      </c>
      <c r="P37" s="217"/>
      <c r="Q37" s="1043" t="s">
        <v>107</v>
      </c>
      <c r="R37" s="1058">
        <v>2203</v>
      </c>
      <c r="S37" s="1454">
        <v>2722</v>
      </c>
    </row>
    <row r="38" spans="2:19" s="865" customFormat="1" ht="20.25" thickTop="1">
      <c r="B38" s="898" t="s">
        <v>619</v>
      </c>
      <c r="C38" s="863">
        <v>4321734</v>
      </c>
      <c r="D38" s="863">
        <v>3934456</v>
      </c>
      <c r="E38" s="863">
        <v>4046577</v>
      </c>
      <c r="F38" s="863">
        <v>4105295</v>
      </c>
      <c r="G38" s="863">
        <v>4006649</v>
      </c>
      <c r="H38" s="863">
        <v>3745549</v>
      </c>
      <c r="I38" s="863">
        <v>4209077</v>
      </c>
      <c r="J38" s="864" t="s">
        <v>13</v>
      </c>
      <c r="K38" s="864" t="s">
        <v>13</v>
      </c>
      <c r="L38" s="1103" t="s">
        <v>13</v>
      </c>
      <c r="M38" s="864" t="s">
        <v>634</v>
      </c>
      <c r="N38" s="265" t="s">
        <v>13</v>
      </c>
      <c r="O38" s="1005" t="s">
        <v>13</v>
      </c>
      <c r="P38" s="1044"/>
      <c r="Q38" s="898" t="s">
        <v>646</v>
      </c>
      <c r="R38" s="1045" t="s">
        <v>13</v>
      </c>
      <c r="S38" s="1045" t="s">
        <v>13</v>
      </c>
    </row>
    <row r="39" spans="2:19" s="865" customFormat="1" ht="11.25" customHeight="1">
      <c r="B39" s="899"/>
      <c r="C39" s="900"/>
      <c r="D39" s="900"/>
      <c r="E39" s="900"/>
      <c r="F39" s="900"/>
      <c r="G39" s="900"/>
      <c r="H39" s="900"/>
      <c r="I39" s="900"/>
      <c r="J39" s="901"/>
      <c r="K39" s="901"/>
      <c r="L39" s="1113"/>
      <c r="M39" s="901"/>
      <c r="N39" s="305"/>
      <c r="O39" s="1015"/>
      <c r="P39" s="1046"/>
      <c r="Q39" s="899"/>
      <c r="R39" s="1530"/>
      <c r="S39" s="1530" t="s">
        <v>498</v>
      </c>
    </row>
    <row r="40" spans="2:19" s="865" customFormat="1" ht="18">
      <c r="B40" s="899"/>
      <c r="C40" s="902"/>
      <c r="D40" s="902"/>
      <c r="E40" s="902"/>
      <c r="F40" s="902"/>
      <c r="G40" s="902"/>
      <c r="H40" s="902"/>
      <c r="I40" s="902"/>
      <c r="J40" s="903"/>
      <c r="K40" s="903"/>
      <c r="L40" s="1114"/>
      <c r="M40" s="903" t="s">
        <v>498</v>
      </c>
      <c r="N40" s="1122" t="s">
        <v>498</v>
      </c>
      <c r="O40" s="1016" t="s">
        <v>498</v>
      </c>
      <c r="P40" s="1047"/>
      <c r="Q40" s="899"/>
      <c r="R40" s="1531"/>
      <c r="S40" s="1531"/>
    </row>
    <row r="41" spans="2:19" s="852" customFormat="1" ht="21.75" customHeight="1">
      <c r="B41" s="898" t="s">
        <v>620</v>
      </c>
      <c r="C41" s="904">
        <v>65.8</v>
      </c>
      <c r="D41" s="904">
        <v>38.5</v>
      </c>
      <c r="E41" s="904">
        <v>68</v>
      </c>
      <c r="F41" s="904">
        <v>66.3</v>
      </c>
      <c r="G41" s="904">
        <v>41.6</v>
      </c>
      <c r="H41" s="904">
        <v>54.2</v>
      </c>
      <c r="I41" s="904">
        <v>90.8</v>
      </c>
      <c r="J41" s="905">
        <v>93.2</v>
      </c>
      <c r="K41" s="905">
        <v>68.400000000000006</v>
      </c>
      <c r="L41" s="1115">
        <v>38.4</v>
      </c>
      <c r="M41" s="905">
        <v>131.30000000000001</v>
      </c>
      <c r="N41" s="308">
        <v>145.1</v>
      </c>
      <c r="O41" s="1017">
        <v>121.7</v>
      </c>
      <c r="P41" s="1048"/>
      <c r="Q41" s="898" t="s">
        <v>647</v>
      </c>
      <c r="R41" s="1430">
        <v>92.2</v>
      </c>
      <c r="S41" s="1455">
        <v>90.3</v>
      </c>
    </row>
    <row r="42" spans="2:19" s="852" customFormat="1" ht="21" customHeight="1">
      <c r="B42" s="865" t="s">
        <v>621</v>
      </c>
      <c r="C42" s="865"/>
      <c r="D42" s="865"/>
      <c r="E42" s="865"/>
      <c r="F42" s="865"/>
      <c r="G42" s="865"/>
      <c r="H42" s="865"/>
      <c r="I42" s="865"/>
      <c r="J42" s="865"/>
      <c r="K42" s="865"/>
      <c r="L42" s="865"/>
      <c r="M42" s="865"/>
      <c r="N42" s="19"/>
      <c r="R42" s="1049"/>
      <c r="S42" s="1400"/>
    </row>
    <row r="43" spans="2:19" s="907" customFormat="1" ht="21" customHeight="1">
      <c r="B43" s="906" t="s">
        <v>622</v>
      </c>
      <c r="C43" s="906"/>
      <c r="D43" s="906"/>
      <c r="E43" s="906"/>
      <c r="F43" s="906"/>
      <c r="G43" s="906"/>
      <c r="H43" s="906"/>
      <c r="I43" s="906"/>
      <c r="J43" s="906"/>
      <c r="K43" s="906"/>
      <c r="L43" s="906"/>
      <c r="M43" s="906"/>
      <c r="N43" s="1018"/>
      <c r="Q43" s="717"/>
      <c r="R43" s="1050"/>
      <c r="S43" s="1401"/>
    </row>
    <row r="44" spans="2:19" s="907" customFormat="1" ht="21" customHeight="1">
      <c r="B44" s="906" t="s">
        <v>623</v>
      </c>
      <c r="C44" s="906"/>
      <c r="D44" s="906"/>
      <c r="E44" s="906"/>
      <c r="F44" s="906"/>
      <c r="G44" s="906"/>
      <c r="H44" s="906"/>
      <c r="I44" s="906"/>
      <c r="J44" s="906"/>
      <c r="K44" s="906"/>
      <c r="L44" s="906"/>
      <c r="M44" s="906"/>
      <c r="N44" s="1018"/>
      <c r="P44" s="852"/>
      <c r="Q44" s="717"/>
      <c r="R44" s="1030"/>
      <c r="S44" s="1060"/>
    </row>
    <row r="45" spans="2:19" s="852" customFormat="1" ht="21.75" customHeight="1">
      <c r="B45" s="1518" t="s">
        <v>624</v>
      </c>
      <c r="C45" s="1518"/>
      <c r="D45" s="1518"/>
      <c r="E45" s="1518"/>
      <c r="F45" s="1518"/>
      <c r="G45" s="1518"/>
      <c r="H45" s="1518"/>
      <c r="I45" s="1518"/>
      <c r="J45" s="908"/>
      <c r="K45" s="908"/>
      <c r="L45" s="908"/>
      <c r="M45" s="908"/>
      <c r="N45" s="19"/>
      <c r="P45" s="865"/>
      <c r="Q45" s="717"/>
      <c r="R45" s="1030"/>
      <c r="S45" s="1060"/>
    </row>
    <row r="46" spans="2:19" s="865" customFormat="1" ht="9.9499999999999993" customHeight="1">
      <c r="B46" s="1518"/>
      <c r="C46" s="1518"/>
      <c r="D46" s="1518"/>
      <c r="E46" s="1518"/>
      <c r="F46" s="1518"/>
      <c r="G46" s="1518"/>
      <c r="H46" s="1518"/>
      <c r="I46" s="1518"/>
      <c r="J46" s="908"/>
      <c r="K46" s="908"/>
      <c r="L46" s="908"/>
      <c r="M46" s="908"/>
      <c r="N46" s="16"/>
      <c r="P46" s="717"/>
      <c r="Q46" s="717"/>
      <c r="R46" s="1030"/>
      <c r="S46" s="1060"/>
    </row>
    <row r="47" spans="2:19" ht="3" customHeight="1">
      <c r="B47" s="1518"/>
      <c r="C47" s="1518"/>
      <c r="D47" s="1518"/>
      <c r="E47" s="1518"/>
      <c r="F47" s="1518"/>
      <c r="G47" s="1518"/>
      <c r="H47" s="1518"/>
      <c r="I47" s="1518"/>
      <c r="J47" s="908"/>
      <c r="K47" s="908"/>
      <c r="L47" s="908"/>
      <c r="M47" s="908"/>
    </row>
    <row r="48" spans="2:19" ht="15" customHeight="1">
      <c r="B48" s="909" t="s">
        <v>625</v>
      </c>
    </row>
    <row r="49" spans="1:19" ht="15" customHeight="1">
      <c r="B49" s="865" t="s">
        <v>626</v>
      </c>
    </row>
    <row r="50" spans="1:19">
      <c r="B50" s="910"/>
    </row>
    <row r="51" spans="1:19" ht="18">
      <c r="A51" s="844" t="s">
        <v>321</v>
      </c>
      <c r="B51" s="910"/>
      <c r="P51" s="1029" t="s">
        <v>648</v>
      </c>
    </row>
    <row r="52" spans="1:19" ht="22.5" customHeight="1">
      <c r="B52" s="848"/>
      <c r="C52" s="849"/>
      <c r="D52" s="849"/>
      <c r="E52" s="849"/>
      <c r="F52" s="849"/>
      <c r="G52" s="849"/>
      <c r="H52" s="849"/>
      <c r="I52" s="849"/>
      <c r="J52" s="849"/>
      <c r="K52" s="849"/>
      <c r="L52" s="849"/>
      <c r="N52" s="1002"/>
      <c r="O52" s="1002" t="s">
        <v>60</v>
      </c>
      <c r="S52" s="1449" t="s">
        <v>644</v>
      </c>
    </row>
    <row r="53" spans="1:19" ht="5.25" customHeight="1">
      <c r="B53" s="850"/>
    </row>
    <row r="54" spans="1:19" s="851" customFormat="1" ht="20.25" customHeight="1">
      <c r="B54" s="1519"/>
      <c r="C54" s="1513" t="s">
        <v>33</v>
      </c>
      <c r="D54" s="1513" t="s">
        <v>85</v>
      </c>
      <c r="E54" s="1513" t="s">
        <v>231</v>
      </c>
      <c r="F54" s="1513" t="s">
        <v>476</v>
      </c>
      <c r="G54" s="1513" t="s">
        <v>497</v>
      </c>
      <c r="H54" s="1513" t="s">
        <v>519</v>
      </c>
      <c r="I54" s="1513" t="s">
        <v>521</v>
      </c>
      <c r="J54" s="1510" t="s">
        <v>530</v>
      </c>
      <c r="K54" s="1515" t="s">
        <v>575</v>
      </c>
      <c r="L54" s="1510" t="s">
        <v>576</v>
      </c>
      <c r="M54" s="1510" t="s">
        <v>611</v>
      </c>
      <c r="N54" s="1499" t="s">
        <v>639</v>
      </c>
      <c r="O54" s="1522" t="s">
        <v>650</v>
      </c>
      <c r="P54" s="1011"/>
      <c r="Q54" s="1431"/>
      <c r="R54" s="1526" t="s">
        <v>668</v>
      </c>
      <c r="S54" s="1528" t="s">
        <v>670</v>
      </c>
    </row>
    <row r="55" spans="1:19" s="851" customFormat="1" ht="20.25" customHeight="1">
      <c r="B55" s="1520"/>
      <c r="C55" s="1514"/>
      <c r="D55" s="1514"/>
      <c r="E55" s="1514"/>
      <c r="F55" s="1514"/>
      <c r="G55" s="1514"/>
      <c r="H55" s="1514"/>
      <c r="I55" s="1514"/>
      <c r="J55" s="1512"/>
      <c r="K55" s="1516"/>
      <c r="L55" s="1512"/>
      <c r="M55" s="1512"/>
      <c r="N55" s="1503"/>
      <c r="O55" s="1524"/>
      <c r="P55" s="1015"/>
      <c r="Q55" s="1432"/>
      <c r="R55" s="1532"/>
      <c r="S55" s="1533"/>
    </row>
    <row r="56" spans="1:19" s="852" customFormat="1" ht="21.75" customHeight="1">
      <c r="B56" s="862" t="s">
        <v>105</v>
      </c>
      <c r="C56" s="854">
        <v>1722</v>
      </c>
      <c r="D56" s="854">
        <v>16993</v>
      </c>
      <c r="E56" s="854">
        <v>32083</v>
      </c>
      <c r="F56" s="854">
        <v>37650</v>
      </c>
      <c r="G56" s="854">
        <v>36486</v>
      </c>
      <c r="H56" s="854">
        <v>44075</v>
      </c>
      <c r="I56" s="854">
        <v>61694</v>
      </c>
      <c r="J56" s="855">
        <v>75219</v>
      </c>
      <c r="K56" s="1100">
        <v>64573</v>
      </c>
      <c r="L56" s="855">
        <v>29417</v>
      </c>
      <c r="M56" s="855">
        <v>85471</v>
      </c>
      <c r="N56" s="326">
        <v>115824</v>
      </c>
      <c r="O56" s="1003">
        <v>103060</v>
      </c>
      <c r="P56" s="1016"/>
      <c r="Q56" s="862" t="s">
        <v>105</v>
      </c>
      <c r="R56" s="1433">
        <v>77419</v>
      </c>
      <c r="S56" s="1456">
        <v>78842</v>
      </c>
    </row>
    <row r="57" spans="1:19" s="865" customFormat="1" ht="21.75" customHeight="1">
      <c r="B57" s="911" t="s">
        <v>32</v>
      </c>
      <c r="C57" s="854"/>
      <c r="D57" s="854"/>
      <c r="E57" s="854"/>
      <c r="F57" s="854"/>
      <c r="G57" s="854"/>
      <c r="H57" s="854"/>
      <c r="I57" s="854"/>
      <c r="J57" s="855"/>
      <c r="K57" s="1100"/>
      <c r="L57" s="855"/>
      <c r="M57" s="855"/>
      <c r="N57" s="326"/>
      <c r="O57" s="1003"/>
      <c r="P57" s="1051"/>
      <c r="Q57" s="911" t="s">
        <v>32</v>
      </c>
      <c r="R57" s="1434"/>
      <c r="S57" s="1457"/>
    </row>
    <row r="58" spans="1:19" s="865" customFormat="1" ht="18">
      <c r="B58" s="912" t="s">
        <v>109</v>
      </c>
      <c r="C58" s="886"/>
      <c r="D58" s="886"/>
      <c r="E58" s="886"/>
      <c r="F58" s="886"/>
      <c r="G58" s="886"/>
      <c r="H58" s="886"/>
      <c r="I58" s="886"/>
      <c r="J58" s="887"/>
      <c r="K58" s="1109"/>
      <c r="L58" s="887"/>
      <c r="M58" s="887"/>
      <c r="N58" s="284"/>
      <c r="O58" s="1011"/>
      <c r="P58" s="1011"/>
      <c r="Q58" s="912" t="s">
        <v>109</v>
      </c>
      <c r="R58" s="1434"/>
      <c r="S58" s="1457"/>
    </row>
    <row r="59" spans="1:19" s="865" customFormat="1" ht="21.75" customHeight="1">
      <c r="B59" s="913" t="s">
        <v>110</v>
      </c>
      <c r="C59" s="857">
        <v>-1010</v>
      </c>
      <c r="D59" s="857">
        <v>11172</v>
      </c>
      <c r="E59" s="857">
        <v>15065</v>
      </c>
      <c r="F59" s="857">
        <v>46787</v>
      </c>
      <c r="G59" s="857">
        <v>-1232</v>
      </c>
      <c r="H59" s="857">
        <v>9977</v>
      </c>
      <c r="I59" s="857">
        <v>-575</v>
      </c>
      <c r="J59" s="858">
        <v>-10751</v>
      </c>
      <c r="K59" s="1101">
        <v>-21936</v>
      </c>
      <c r="L59" s="858">
        <v>13460</v>
      </c>
      <c r="M59" s="858">
        <v>18533</v>
      </c>
      <c r="N59" s="76">
        <v>-11064</v>
      </c>
      <c r="O59" s="77">
        <v>17619</v>
      </c>
      <c r="P59" s="1015"/>
      <c r="Q59" s="913" t="s">
        <v>110</v>
      </c>
      <c r="R59" s="1435">
        <v>10096</v>
      </c>
      <c r="S59" s="164">
        <v>-1546</v>
      </c>
    </row>
    <row r="60" spans="1:19" s="865" customFormat="1" ht="21.75" customHeight="1">
      <c r="B60" s="913" t="s">
        <v>496</v>
      </c>
      <c r="C60" s="857">
        <v>-872</v>
      </c>
      <c r="D60" s="857">
        <v>-398</v>
      </c>
      <c r="E60" s="857">
        <v>-425</v>
      </c>
      <c r="F60" s="857">
        <v>-925</v>
      </c>
      <c r="G60" s="857">
        <v>-725</v>
      </c>
      <c r="H60" s="857">
        <v>478</v>
      </c>
      <c r="I60" s="857">
        <v>-275</v>
      </c>
      <c r="J60" s="858">
        <v>-365</v>
      </c>
      <c r="K60" s="1101">
        <v>-435</v>
      </c>
      <c r="L60" s="858">
        <v>442</v>
      </c>
      <c r="M60" s="858">
        <v>-258</v>
      </c>
      <c r="N60" s="76">
        <v>1138</v>
      </c>
      <c r="O60" s="77">
        <v>152</v>
      </c>
      <c r="P60" s="1016"/>
      <c r="Q60" s="913" t="s">
        <v>649</v>
      </c>
      <c r="R60" s="1435">
        <v>-50</v>
      </c>
      <c r="S60" s="164">
        <v>-176</v>
      </c>
    </row>
    <row r="61" spans="1:19" s="865" customFormat="1" ht="21.75" customHeight="1">
      <c r="B61" s="914" t="s">
        <v>514</v>
      </c>
      <c r="C61" s="915" t="s">
        <v>13</v>
      </c>
      <c r="D61" s="915" t="s">
        <v>13</v>
      </c>
      <c r="E61" s="915" t="s">
        <v>13</v>
      </c>
      <c r="F61" s="915" t="s">
        <v>13</v>
      </c>
      <c r="G61" s="884">
        <v>-4868</v>
      </c>
      <c r="H61" s="884">
        <v>-3686</v>
      </c>
      <c r="I61" s="884">
        <v>4778</v>
      </c>
      <c r="J61" s="885">
        <v>4391</v>
      </c>
      <c r="K61" s="1108">
        <v>-5731</v>
      </c>
      <c r="L61" s="885">
        <v>1982</v>
      </c>
      <c r="M61" s="885">
        <v>-10743</v>
      </c>
      <c r="N61" s="282">
        <v>1328</v>
      </c>
      <c r="O61" s="1010">
        <v>485</v>
      </c>
      <c r="P61" s="1051"/>
      <c r="Q61" s="914" t="s">
        <v>514</v>
      </c>
      <c r="R61" s="1436">
        <v>148</v>
      </c>
      <c r="S61" s="195">
        <v>8294</v>
      </c>
    </row>
    <row r="62" spans="1:19" s="865" customFormat="1" ht="18">
      <c r="B62" s="916" t="s">
        <v>112</v>
      </c>
      <c r="C62" s="863">
        <v>-1883</v>
      </c>
      <c r="D62" s="863">
        <v>10774</v>
      </c>
      <c r="E62" s="863">
        <v>14639</v>
      </c>
      <c r="F62" s="863">
        <v>45862</v>
      </c>
      <c r="G62" s="863">
        <v>-6826</v>
      </c>
      <c r="H62" s="863">
        <v>6768</v>
      </c>
      <c r="I62" s="863">
        <v>3927</v>
      </c>
      <c r="J62" s="864">
        <v>-6725</v>
      </c>
      <c r="K62" s="1103">
        <v>-28103</v>
      </c>
      <c r="L62" s="864">
        <v>15885</v>
      </c>
      <c r="M62" s="864">
        <v>7530</v>
      </c>
      <c r="N62" s="265">
        <v>-8597</v>
      </c>
      <c r="O62" s="1005">
        <v>18257</v>
      </c>
      <c r="P62" s="1011"/>
      <c r="Q62" s="1052" t="s">
        <v>112</v>
      </c>
      <c r="R62" s="1433">
        <v>10194</v>
      </c>
      <c r="S62" s="1456">
        <v>6571</v>
      </c>
    </row>
    <row r="63" spans="1:19" s="865" customFormat="1" ht="18">
      <c r="B63" s="912" t="s">
        <v>111</v>
      </c>
      <c r="C63" s="886"/>
      <c r="D63" s="886"/>
      <c r="E63" s="886"/>
      <c r="F63" s="886"/>
      <c r="G63" s="886"/>
      <c r="H63" s="886"/>
      <c r="I63" s="886"/>
      <c r="J63" s="887"/>
      <c r="K63" s="1109"/>
      <c r="L63" s="887"/>
      <c r="M63" s="887"/>
      <c r="N63" s="284"/>
      <c r="O63" s="1011"/>
      <c r="P63" s="1015"/>
      <c r="Q63" s="912" t="s">
        <v>111</v>
      </c>
      <c r="R63" s="1434"/>
      <c r="S63" s="1457"/>
    </row>
    <row r="64" spans="1:19" s="865" customFormat="1" ht="21.75" customHeight="1">
      <c r="B64" s="913" t="s">
        <v>113</v>
      </c>
      <c r="C64" s="857">
        <v>-12505</v>
      </c>
      <c r="D64" s="857">
        <v>34509</v>
      </c>
      <c r="E64" s="857">
        <v>40578</v>
      </c>
      <c r="F64" s="857">
        <v>34811</v>
      </c>
      <c r="G64" s="857">
        <v>-44362</v>
      </c>
      <c r="H64" s="857">
        <v>-7958</v>
      </c>
      <c r="I64" s="857">
        <v>-12244</v>
      </c>
      <c r="J64" s="858">
        <v>-8975</v>
      </c>
      <c r="K64" s="1101">
        <v>-24518</v>
      </c>
      <c r="L64" s="858">
        <v>17590</v>
      </c>
      <c r="M64" s="858">
        <v>34797</v>
      </c>
      <c r="N64" s="76">
        <v>18745</v>
      </c>
      <c r="O64" s="77">
        <v>39232</v>
      </c>
      <c r="P64" s="1016"/>
      <c r="Q64" s="913" t="s">
        <v>113</v>
      </c>
      <c r="R64" s="1035">
        <v>32328</v>
      </c>
      <c r="S64" s="97">
        <v>13905</v>
      </c>
    </row>
    <row r="65" spans="2:19" s="865" customFormat="1" ht="21.75" customHeight="1">
      <c r="B65" s="913" t="s">
        <v>114</v>
      </c>
      <c r="C65" s="857">
        <v>-945</v>
      </c>
      <c r="D65" s="857">
        <v>-528</v>
      </c>
      <c r="E65" s="857">
        <v>1184</v>
      </c>
      <c r="F65" s="857">
        <v>-3405</v>
      </c>
      <c r="G65" s="857">
        <v>-2709</v>
      </c>
      <c r="H65" s="857">
        <v>693</v>
      </c>
      <c r="I65" s="857">
        <v>1024</v>
      </c>
      <c r="J65" s="858">
        <v>-189</v>
      </c>
      <c r="K65" s="1101">
        <v>-1092</v>
      </c>
      <c r="L65" s="858">
        <v>4815</v>
      </c>
      <c r="M65" s="858">
        <v>1677</v>
      </c>
      <c r="N65" s="76">
        <v>-3178</v>
      </c>
      <c r="O65" s="77">
        <v>-627</v>
      </c>
      <c r="P65" s="1051"/>
      <c r="Q65" s="913" t="s">
        <v>114</v>
      </c>
      <c r="R65" s="1035">
        <v>266</v>
      </c>
      <c r="S65" s="97">
        <v>-2541</v>
      </c>
    </row>
    <row r="66" spans="2:19" s="865" customFormat="1" ht="21.75" customHeight="1">
      <c r="B66" s="914" t="s">
        <v>514</v>
      </c>
      <c r="C66" s="915" t="s">
        <v>13</v>
      </c>
      <c r="D66" s="915" t="s">
        <v>13</v>
      </c>
      <c r="E66" s="915" t="s">
        <v>13</v>
      </c>
      <c r="F66" s="915" t="s">
        <v>13</v>
      </c>
      <c r="G66" s="884">
        <v>-10993</v>
      </c>
      <c r="H66" s="884">
        <v>554</v>
      </c>
      <c r="I66" s="884">
        <v>-3075</v>
      </c>
      <c r="J66" s="885">
        <v>-4380</v>
      </c>
      <c r="K66" s="1108">
        <v>-13220</v>
      </c>
      <c r="L66" s="885">
        <v>-4741</v>
      </c>
      <c r="M66" s="885">
        <v>19111</v>
      </c>
      <c r="N66" s="282">
        <v>23009</v>
      </c>
      <c r="O66" s="1010">
        <v>13359</v>
      </c>
      <c r="P66" s="1011"/>
      <c r="Q66" s="914" t="s">
        <v>514</v>
      </c>
      <c r="R66" s="217">
        <v>12904</v>
      </c>
      <c r="S66" s="295">
        <v>-8952</v>
      </c>
    </row>
    <row r="67" spans="2:19" s="865" customFormat="1" ht="18">
      <c r="B67" s="916" t="s">
        <v>115</v>
      </c>
      <c r="C67" s="863">
        <v>-13450</v>
      </c>
      <c r="D67" s="863">
        <v>33980</v>
      </c>
      <c r="E67" s="863">
        <v>41763</v>
      </c>
      <c r="F67" s="863">
        <v>31405</v>
      </c>
      <c r="G67" s="863">
        <v>-58065</v>
      </c>
      <c r="H67" s="863">
        <v>-6710</v>
      </c>
      <c r="I67" s="863">
        <v>-14295</v>
      </c>
      <c r="J67" s="864">
        <v>-13545</v>
      </c>
      <c r="K67" s="1103">
        <v>-38831</v>
      </c>
      <c r="L67" s="864">
        <v>17664</v>
      </c>
      <c r="M67" s="864">
        <v>55587</v>
      </c>
      <c r="N67" s="265">
        <v>38575</v>
      </c>
      <c r="O67" s="1005">
        <v>51964</v>
      </c>
      <c r="P67" s="1015"/>
      <c r="Q67" s="916" t="s">
        <v>115</v>
      </c>
      <c r="R67" s="1433">
        <v>45499</v>
      </c>
      <c r="S67" s="1456">
        <v>2412</v>
      </c>
    </row>
    <row r="68" spans="2:19" s="865" customFormat="1" ht="18">
      <c r="B68" s="916" t="s">
        <v>116</v>
      </c>
      <c r="C68" s="863">
        <v>-15334</v>
      </c>
      <c r="D68" s="863">
        <v>44754</v>
      </c>
      <c r="E68" s="863">
        <v>56403</v>
      </c>
      <c r="F68" s="863">
        <v>77268</v>
      </c>
      <c r="G68" s="863">
        <v>-64892</v>
      </c>
      <c r="H68" s="863">
        <v>57</v>
      </c>
      <c r="I68" s="863">
        <v>-10368</v>
      </c>
      <c r="J68" s="864">
        <v>-20270</v>
      </c>
      <c r="K68" s="1103">
        <v>-66934</v>
      </c>
      <c r="L68" s="864">
        <v>33549</v>
      </c>
      <c r="M68" s="864">
        <v>63117</v>
      </c>
      <c r="N68" s="265">
        <v>29978</v>
      </c>
      <c r="O68" s="1005">
        <v>70222</v>
      </c>
      <c r="P68" s="1016"/>
      <c r="Q68" s="916" t="s">
        <v>116</v>
      </c>
      <c r="R68" s="1433">
        <v>55694</v>
      </c>
      <c r="S68" s="1456">
        <v>8984</v>
      </c>
    </row>
    <row r="69" spans="2:19" s="865" customFormat="1" ht="21.75" customHeight="1">
      <c r="B69" s="917" t="s">
        <v>117</v>
      </c>
      <c r="C69" s="918">
        <v>-13611</v>
      </c>
      <c r="D69" s="918">
        <v>61748</v>
      </c>
      <c r="E69" s="918">
        <v>88487</v>
      </c>
      <c r="F69" s="918">
        <v>114919</v>
      </c>
      <c r="G69" s="918">
        <v>-28405</v>
      </c>
      <c r="H69" s="918">
        <v>44133</v>
      </c>
      <c r="I69" s="918">
        <v>51326</v>
      </c>
      <c r="J69" s="712">
        <v>54948</v>
      </c>
      <c r="K69" s="1116">
        <v>-2361</v>
      </c>
      <c r="L69" s="712">
        <v>62967</v>
      </c>
      <c r="M69" s="712">
        <v>148588</v>
      </c>
      <c r="N69" s="91">
        <v>145803</v>
      </c>
      <c r="O69" s="1019">
        <v>173283</v>
      </c>
      <c r="P69" s="1051"/>
      <c r="Q69" s="853" t="s">
        <v>117</v>
      </c>
      <c r="R69" s="1437">
        <v>133113</v>
      </c>
      <c r="S69" s="1458">
        <v>87826</v>
      </c>
    </row>
    <row r="70" spans="2:19" s="865" customFormat="1" ht="18">
      <c r="B70" s="881" t="s">
        <v>118</v>
      </c>
      <c r="C70" s="873"/>
      <c r="D70" s="873"/>
      <c r="E70" s="873"/>
      <c r="F70" s="873"/>
      <c r="G70" s="873"/>
      <c r="H70" s="873"/>
      <c r="I70" s="873"/>
      <c r="J70" s="874"/>
      <c r="K70" s="1106"/>
      <c r="L70" s="874"/>
      <c r="M70" s="874"/>
      <c r="N70" s="87"/>
      <c r="O70" s="1008"/>
      <c r="P70" s="1011"/>
      <c r="Q70" s="881" t="s">
        <v>118</v>
      </c>
      <c r="R70" s="217"/>
      <c r="S70" s="295"/>
    </row>
    <row r="71" spans="2:19" s="865" customFormat="1" ht="18">
      <c r="B71" s="912" t="s">
        <v>191</v>
      </c>
      <c r="C71" s="893">
        <v>-16177</v>
      </c>
      <c r="D71" s="893">
        <v>56171</v>
      </c>
      <c r="E71" s="893">
        <v>82221</v>
      </c>
      <c r="F71" s="893">
        <v>107347</v>
      </c>
      <c r="G71" s="893">
        <v>-25379</v>
      </c>
      <c r="H71" s="893">
        <v>40289</v>
      </c>
      <c r="I71" s="893">
        <v>47430</v>
      </c>
      <c r="J71" s="894">
        <v>50938</v>
      </c>
      <c r="K71" s="1111">
        <v>-4220</v>
      </c>
      <c r="L71" s="894">
        <v>59111</v>
      </c>
      <c r="M71" s="894">
        <v>142429</v>
      </c>
      <c r="N71" s="579">
        <v>138434</v>
      </c>
      <c r="O71" s="1013">
        <v>168317</v>
      </c>
      <c r="P71" s="1015"/>
      <c r="Q71" s="912" t="s">
        <v>191</v>
      </c>
      <c r="R71" s="1438">
        <v>128542</v>
      </c>
      <c r="S71" s="1459">
        <v>84672</v>
      </c>
    </row>
    <row r="72" spans="2:19" s="865" customFormat="1" ht="17.25" thickBot="1">
      <c r="B72" s="919" t="s">
        <v>119</v>
      </c>
      <c r="C72" s="920">
        <v>2565</v>
      </c>
      <c r="D72" s="920">
        <v>5576</v>
      </c>
      <c r="E72" s="920">
        <v>6265</v>
      </c>
      <c r="F72" s="920">
        <v>7571</v>
      </c>
      <c r="G72" s="920">
        <v>-3025</v>
      </c>
      <c r="H72" s="920">
        <v>3843</v>
      </c>
      <c r="I72" s="920">
        <v>3896</v>
      </c>
      <c r="J72" s="921">
        <v>4010</v>
      </c>
      <c r="K72" s="1117">
        <v>1859</v>
      </c>
      <c r="L72" s="921">
        <v>3856</v>
      </c>
      <c r="M72" s="921">
        <v>6159</v>
      </c>
      <c r="N72" s="1123">
        <v>7369</v>
      </c>
      <c r="O72" s="1020">
        <v>4965</v>
      </c>
      <c r="P72" s="1016"/>
      <c r="Q72" s="1053" t="s">
        <v>119</v>
      </c>
      <c r="R72" s="1036">
        <v>4571</v>
      </c>
      <c r="S72" s="316">
        <v>3154</v>
      </c>
    </row>
    <row r="73" spans="2:19" s="865" customFormat="1" ht="19.5" thickTop="1" thickBot="1">
      <c r="B73" s="919" t="s">
        <v>5</v>
      </c>
      <c r="C73" s="920">
        <v>-13611</v>
      </c>
      <c r="D73" s="920">
        <v>61748</v>
      </c>
      <c r="E73" s="921">
        <v>88487</v>
      </c>
      <c r="F73" s="896">
        <v>114919</v>
      </c>
      <c r="G73" s="896">
        <v>-28405</v>
      </c>
      <c r="H73" s="896">
        <v>44133</v>
      </c>
      <c r="I73" s="896">
        <v>51326</v>
      </c>
      <c r="J73" s="897">
        <v>54948</v>
      </c>
      <c r="K73" s="1112">
        <v>-2361</v>
      </c>
      <c r="L73" s="897">
        <v>62967</v>
      </c>
      <c r="M73" s="897">
        <v>148588</v>
      </c>
      <c r="N73" s="1121">
        <v>145803</v>
      </c>
      <c r="O73" s="1014">
        <v>173283</v>
      </c>
      <c r="P73" s="1051"/>
      <c r="Q73" s="1053" t="s">
        <v>5</v>
      </c>
      <c r="R73" s="1439">
        <v>133113</v>
      </c>
      <c r="S73" s="1460">
        <v>87826</v>
      </c>
    </row>
    <row r="74" spans="2:19" ht="17.25" thickTop="1"/>
    <row r="75" spans="2:19" ht="14.25" customHeight="1">
      <c r="B75" s="1521" t="s">
        <v>627</v>
      </c>
      <c r="C75" s="1521"/>
      <c r="D75" s="1521"/>
      <c r="E75" s="1521"/>
      <c r="F75" s="1521"/>
      <c r="G75" s="1521"/>
      <c r="H75" s="1521"/>
      <c r="I75" s="1521"/>
      <c r="J75" s="922"/>
      <c r="K75" s="922"/>
      <c r="L75" s="922"/>
      <c r="M75" s="922"/>
    </row>
    <row r="76" spans="2:19" ht="14.25" customHeight="1">
      <c r="B76" s="1521"/>
      <c r="C76" s="1521"/>
      <c r="D76" s="1521"/>
      <c r="E76" s="1521"/>
      <c r="F76" s="1521"/>
      <c r="G76" s="1521"/>
      <c r="H76" s="1521"/>
      <c r="I76" s="1521"/>
      <c r="J76" s="922"/>
      <c r="K76" s="922"/>
      <c r="L76" s="922"/>
      <c r="M76" s="922"/>
    </row>
  </sheetData>
  <mergeCells count="37">
    <mergeCell ref="O4:O5"/>
    <mergeCell ref="O54:O55"/>
    <mergeCell ref="Q4:Q5"/>
    <mergeCell ref="R4:R5"/>
    <mergeCell ref="S4:S5"/>
    <mergeCell ref="S39:S40"/>
    <mergeCell ref="R54:R55"/>
    <mergeCell ref="S54:S55"/>
    <mergeCell ref="R39:R40"/>
    <mergeCell ref="B75:I76"/>
    <mergeCell ref="B54:B55"/>
    <mergeCell ref="C54:C55"/>
    <mergeCell ref="D54:D55"/>
    <mergeCell ref="E54:E55"/>
    <mergeCell ref="F54:F55"/>
    <mergeCell ref="G54:G55"/>
    <mergeCell ref="C4:C5"/>
    <mergeCell ref="D4:D5"/>
    <mergeCell ref="E4:E5"/>
    <mergeCell ref="F4:F5"/>
    <mergeCell ref="G4:G5"/>
    <mergeCell ref="N4:N5"/>
    <mergeCell ref="N54:N55"/>
    <mergeCell ref="M4:M5"/>
    <mergeCell ref="M54:M55"/>
    <mergeCell ref="H54:H55"/>
    <mergeCell ref="I54:I55"/>
    <mergeCell ref="J54:J55"/>
    <mergeCell ref="K54:K55"/>
    <mergeCell ref="L54:L55"/>
    <mergeCell ref="H4:H5"/>
    <mergeCell ref="I4:I5"/>
    <mergeCell ref="J4:J5"/>
    <mergeCell ref="K4:K5"/>
    <mergeCell ref="L4:L5"/>
    <mergeCell ref="B45:I47"/>
    <mergeCell ref="B4:B5"/>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44"/>
  <sheetViews>
    <sheetView showGridLines="0" view="pageBreakPreview" zoomScale="40" zoomScaleNormal="70" zoomScaleSheetLayoutView="40" workbookViewId="0"/>
  </sheetViews>
  <sheetFormatPr defaultColWidth="9" defaultRowHeight="20.25"/>
  <cols>
    <col min="1" max="1" width="3.625" style="22" customWidth="1"/>
    <col min="2" max="2" width="49.125" style="509" customWidth="1"/>
    <col min="3" max="18" width="19.125" style="497" customWidth="1"/>
    <col min="19" max="19" width="19.125" style="339" customWidth="1"/>
    <col min="20" max="34" width="19.125" style="79" customWidth="1"/>
    <col min="35" max="43" width="19.125" style="342" customWidth="1"/>
    <col min="44" max="74" width="9" style="342"/>
    <col min="75" max="16384" width="9" style="22"/>
  </cols>
  <sheetData>
    <row r="1" spans="1:74" ht="38.25" customHeight="1">
      <c r="A1" s="336" t="s">
        <v>350</v>
      </c>
      <c r="B1" s="337"/>
      <c r="C1" s="338"/>
      <c r="D1" s="338"/>
      <c r="E1" s="338"/>
      <c r="F1" s="338"/>
      <c r="G1" s="338"/>
      <c r="H1" s="338"/>
      <c r="I1" s="338"/>
      <c r="J1" s="338"/>
      <c r="K1" s="338"/>
      <c r="L1" s="338"/>
      <c r="M1" s="338"/>
      <c r="N1" s="338"/>
      <c r="O1" s="338"/>
      <c r="P1" s="338"/>
      <c r="Q1" s="338"/>
      <c r="R1" s="338"/>
      <c r="U1" s="340"/>
      <c r="W1" s="340"/>
      <c r="X1" s="80"/>
      <c r="Z1" s="341"/>
      <c r="AB1" s="341"/>
      <c r="AH1" s="80"/>
      <c r="AI1" s="80"/>
      <c r="AJ1" s="80"/>
      <c r="AK1" s="80"/>
      <c r="AL1" s="80"/>
      <c r="AO1" s="235"/>
      <c r="AP1" s="235" t="s">
        <v>322</v>
      </c>
      <c r="AQ1" s="22"/>
    </row>
    <row r="2" spans="1:74" s="343" customFormat="1" ht="50.25" customHeight="1">
      <c r="B2" s="344"/>
      <c r="C2" s="1540" t="s">
        <v>234</v>
      </c>
      <c r="D2" s="1540"/>
      <c r="E2" s="1540"/>
      <c r="F2" s="1540"/>
      <c r="G2" s="1541" t="s">
        <v>235</v>
      </c>
      <c r="H2" s="1540"/>
      <c r="I2" s="1540"/>
      <c r="J2" s="1542"/>
      <c r="K2" s="1541" t="s">
        <v>236</v>
      </c>
      <c r="L2" s="1540"/>
      <c r="M2" s="1540"/>
      <c r="N2" s="1542"/>
      <c r="O2" s="1541" t="s">
        <v>237</v>
      </c>
      <c r="P2" s="1540"/>
      <c r="Q2" s="1540"/>
      <c r="R2" s="1542"/>
      <c r="S2" s="1541" t="s">
        <v>238</v>
      </c>
      <c r="T2" s="1540"/>
      <c r="U2" s="1540"/>
      <c r="V2" s="1542"/>
      <c r="W2" s="1541" t="s">
        <v>239</v>
      </c>
      <c r="X2" s="1540"/>
      <c r="Y2" s="1540"/>
      <c r="Z2" s="1542"/>
      <c r="AA2" s="1534" t="s">
        <v>240</v>
      </c>
      <c r="AB2" s="1535"/>
      <c r="AC2" s="1535"/>
      <c r="AD2" s="1536"/>
      <c r="AE2" s="1537" t="s">
        <v>241</v>
      </c>
      <c r="AF2" s="1537"/>
      <c r="AG2" s="1537"/>
      <c r="AH2" s="1538"/>
      <c r="AI2" s="1534" t="s">
        <v>242</v>
      </c>
      <c r="AJ2" s="1535"/>
      <c r="AK2" s="1535"/>
      <c r="AL2" s="1536"/>
      <c r="AM2" s="1534" t="s">
        <v>243</v>
      </c>
      <c r="AN2" s="1535"/>
      <c r="AO2" s="1535"/>
      <c r="AP2" s="1539"/>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row>
    <row r="3" spans="1:74" s="351" customFormat="1" ht="50.25" customHeight="1">
      <c r="B3" s="352"/>
      <c r="C3" s="353" t="s">
        <v>323</v>
      </c>
      <c r="D3" s="354" t="s">
        <v>324</v>
      </c>
      <c r="E3" s="354" t="s">
        <v>325</v>
      </c>
      <c r="F3" s="345" t="s">
        <v>326</v>
      </c>
      <c r="G3" s="353" t="s">
        <v>323</v>
      </c>
      <c r="H3" s="354" t="s">
        <v>324</v>
      </c>
      <c r="I3" s="354" t="s">
        <v>325</v>
      </c>
      <c r="J3" s="346" t="s">
        <v>326</v>
      </c>
      <c r="K3" s="353" t="s">
        <v>323</v>
      </c>
      <c r="L3" s="354" t="s">
        <v>324</v>
      </c>
      <c r="M3" s="354" t="s">
        <v>325</v>
      </c>
      <c r="N3" s="346" t="s">
        <v>326</v>
      </c>
      <c r="O3" s="353" t="s">
        <v>323</v>
      </c>
      <c r="P3" s="354" t="s">
        <v>324</v>
      </c>
      <c r="Q3" s="354" t="s">
        <v>325</v>
      </c>
      <c r="R3" s="345" t="s">
        <v>326</v>
      </c>
      <c r="S3" s="353" t="s">
        <v>323</v>
      </c>
      <c r="T3" s="354" t="s">
        <v>324</v>
      </c>
      <c r="U3" s="354" t="s">
        <v>325</v>
      </c>
      <c r="V3" s="355" t="s">
        <v>326</v>
      </c>
      <c r="W3" s="353" t="s">
        <v>323</v>
      </c>
      <c r="X3" s="354" t="s">
        <v>324</v>
      </c>
      <c r="Y3" s="354" t="s">
        <v>325</v>
      </c>
      <c r="Z3" s="355" t="s">
        <v>326</v>
      </c>
      <c r="AA3" s="356" t="s">
        <v>323</v>
      </c>
      <c r="AB3" s="357" t="s">
        <v>324</v>
      </c>
      <c r="AC3" s="358" t="s">
        <v>325</v>
      </c>
      <c r="AD3" s="349" t="s">
        <v>326</v>
      </c>
      <c r="AE3" s="347" t="s">
        <v>323</v>
      </c>
      <c r="AF3" s="358" t="s">
        <v>324</v>
      </c>
      <c r="AG3" s="358" t="s">
        <v>325</v>
      </c>
      <c r="AH3" s="349" t="s">
        <v>326</v>
      </c>
      <c r="AI3" s="356" t="s">
        <v>323</v>
      </c>
      <c r="AJ3" s="348" t="s">
        <v>324</v>
      </c>
      <c r="AK3" s="357" t="s">
        <v>325</v>
      </c>
      <c r="AL3" s="359" t="s">
        <v>326</v>
      </c>
      <c r="AM3" s="356" t="s">
        <v>323</v>
      </c>
      <c r="AN3" s="348" t="s">
        <v>324</v>
      </c>
      <c r="AO3" s="357" t="s">
        <v>325</v>
      </c>
      <c r="AP3" s="359" t="s">
        <v>326</v>
      </c>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row>
    <row r="4" spans="1:74" s="45" customFormat="1" ht="39" customHeight="1">
      <c r="B4" s="361" t="s">
        <v>327</v>
      </c>
      <c r="C4" s="362">
        <v>1523136</v>
      </c>
      <c r="D4" s="363">
        <v>1498906</v>
      </c>
      <c r="E4" s="363">
        <v>1387973</v>
      </c>
      <c r="F4" s="362">
        <v>1451722</v>
      </c>
      <c r="G4" s="364">
        <v>1214045</v>
      </c>
      <c r="H4" s="363">
        <v>1040170</v>
      </c>
      <c r="I4" s="363">
        <v>1154347</v>
      </c>
      <c r="J4" s="365">
        <v>1267341</v>
      </c>
      <c r="K4" s="364">
        <v>1130731</v>
      </c>
      <c r="L4" s="363">
        <f>2354027-K4</f>
        <v>1223296</v>
      </c>
      <c r="M4" s="363">
        <v>1332649</v>
      </c>
      <c r="N4" s="365">
        <v>1285383</v>
      </c>
      <c r="O4" s="366">
        <v>1227634</v>
      </c>
      <c r="P4" s="363">
        <v>1301610</v>
      </c>
      <c r="Q4" s="363">
        <v>1325425</v>
      </c>
      <c r="R4" s="362">
        <v>1363484</v>
      </c>
      <c r="S4" s="364">
        <v>1377294</v>
      </c>
      <c r="T4" s="363">
        <v>1425162</v>
      </c>
      <c r="U4" s="363">
        <v>1438351</v>
      </c>
      <c r="V4" s="365">
        <v>1530221</v>
      </c>
      <c r="W4" s="364">
        <v>1407178</v>
      </c>
      <c r="X4" s="363">
        <v>1497931</v>
      </c>
      <c r="Y4" s="363">
        <v>1305129</v>
      </c>
      <c r="Z4" s="365">
        <v>955944</v>
      </c>
      <c r="AA4" s="366">
        <v>897121</v>
      </c>
      <c r="AB4" s="367">
        <v>989277</v>
      </c>
      <c r="AC4" s="363">
        <v>982619</v>
      </c>
      <c r="AD4" s="365">
        <v>975401</v>
      </c>
      <c r="AE4" s="364">
        <v>958289</v>
      </c>
      <c r="AF4" s="363">
        <v>1006889</v>
      </c>
      <c r="AG4" s="363">
        <v>993726</v>
      </c>
      <c r="AH4" s="365">
        <v>1055735</v>
      </c>
      <c r="AI4" s="366">
        <v>1109645</v>
      </c>
      <c r="AJ4" s="362">
        <v>1086059</v>
      </c>
      <c r="AK4" s="367">
        <v>1104873</v>
      </c>
      <c r="AL4" s="368">
        <v>1193660</v>
      </c>
      <c r="AM4" s="366">
        <v>1001595</v>
      </c>
      <c r="AN4" s="362">
        <v>950975</v>
      </c>
      <c r="AO4" s="367">
        <v>995574</v>
      </c>
      <c r="AP4" s="368">
        <v>1007763</v>
      </c>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row>
    <row r="5" spans="1:74" s="13" customFormat="1" ht="39" customHeight="1">
      <c r="B5" s="361" t="s">
        <v>328</v>
      </c>
      <c r="C5" s="369">
        <v>-1464505</v>
      </c>
      <c r="D5" s="363">
        <v>-1435213</v>
      </c>
      <c r="E5" s="370">
        <v>-1325579</v>
      </c>
      <c r="F5" s="362">
        <v>-1387417</v>
      </c>
      <c r="G5" s="371">
        <v>-1155248</v>
      </c>
      <c r="H5" s="363">
        <v>-979250</v>
      </c>
      <c r="I5" s="370">
        <v>-1095042</v>
      </c>
      <c r="J5" s="365">
        <v>-1202116</v>
      </c>
      <c r="K5" s="371">
        <v>-1075086</v>
      </c>
      <c r="L5" s="370">
        <f>-2235356-K5</f>
        <v>-1160270</v>
      </c>
      <c r="M5" s="370">
        <v>-1270556</v>
      </c>
      <c r="N5" s="372">
        <v>-1223980</v>
      </c>
      <c r="O5" s="373">
        <v>-1168993</v>
      </c>
      <c r="P5" s="370">
        <v>-1237665</v>
      </c>
      <c r="Q5" s="370">
        <v>-1262800</v>
      </c>
      <c r="R5" s="369">
        <v>-1294228</v>
      </c>
      <c r="S5" s="371">
        <v>-1312108</v>
      </c>
      <c r="T5" s="370">
        <v>-1356029</v>
      </c>
      <c r="U5" s="370">
        <v>-1371554</v>
      </c>
      <c r="V5" s="372">
        <v>-1453605</v>
      </c>
      <c r="W5" s="371">
        <v>-1338711</v>
      </c>
      <c r="X5" s="370">
        <v>-1422736</v>
      </c>
      <c r="Y5" s="370">
        <v>-1244990</v>
      </c>
      <c r="Z5" s="372">
        <v>-924127</v>
      </c>
      <c r="AA5" s="373">
        <v>-859540</v>
      </c>
      <c r="AB5" s="374">
        <v>-941747</v>
      </c>
      <c r="AC5" s="370">
        <v>-938567</v>
      </c>
      <c r="AD5" s="372">
        <v>-926361</v>
      </c>
      <c r="AE5" s="371">
        <v>-913520</v>
      </c>
      <c r="AF5" s="370">
        <v>-957988</v>
      </c>
      <c r="AG5" s="370">
        <v>-944853</v>
      </c>
      <c r="AH5" s="372">
        <v>-1005553</v>
      </c>
      <c r="AI5" s="373">
        <v>-1058994</v>
      </c>
      <c r="AJ5" s="369">
        <v>-1034501</v>
      </c>
      <c r="AK5" s="374">
        <v>-1050380</v>
      </c>
      <c r="AL5" s="375">
        <v>-1118796</v>
      </c>
      <c r="AM5" s="373">
        <v>-954277</v>
      </c>
      <c r="AN5" s="369">
        <v>-903459</v>
      </c>
      <c r="AO5" s="374">
        <v>-949331</v>
      </c>
      <c r="AP5" s="375">
        <v>-956775</v>
      </c>
    </row>
    <row r="6" spans="1:74" s="45" customFormat="1" ht="39" customHeight="1">
      <c r="B6" s="361" t="s">
        <v>246</v>
      </c>
      <c r="C6" s="369">
        <v>58631</v>
      </c>
      <c r="D6" s="363">
        <v>63692</v>
      </c>
      <c r="E6" s="370">
        <v>62394</v>
      </c>
      <c r="F6" s="362">
        <v>64305</v>
      </c>
      <c r="G6" s="371">
        <v>58797</v>
      </c>
      <c r="H6" s="363">
        <v>60920</v>
      </c>
      <c r="I6" s="370">
        <v>59305</v>
      </c>
      <c r="J6" s="365">
        <v>65225</v>
      </c>
      <c r="K6" s="371">
        <v>55645</v>
      </c>
      <c r="L6" s="370">
        <f>118670-K6</f>
        <v>63025</v>
      </c>
      <c r="M6" s="370">
        <v>62092</v>
      </c>
      <c r="N6" s="372">
        <v>61404</v>
      </c>
      <c r="O6" s="373">
        <v>58641</v>
      </c>
      <c r="P6" s="370">
        <v>63944</v>
      </c>
      <c r="Q6" s="370">
        <v>62624</v>
      </c>
      <c r="R6" s="369">
        <v>69257</v>
      </c>
      <c r="S6" s="371">
        <v>65186</v>
      </c>
      <c r="T6" s="370">
        <v>69132</v>
      </c>
      <c r="U6" s="370">
        <v>66797</v>
      </c>
      <c r="V6" s="372">
        <v>76617</v>
      </c>
      <c r="W6" s="371">
        <v>68466</v>
      </c>
      <c r="X6" s="370">
        <v>75194</v>
      </c>
      <c r="Y6" s="370">
        <v>60138</v>
      </c>
      <c r="Z6" s="372">
        <v>31820</v>
      </c>
      <c r="AA6" s="373">
        <v>37580</v>
      </c>
      <c r="AB6" s="374">
        <v>47529</v>
      </c>
      <c r="AC6" s="370">
        <v>44051</v>
      </c>
      <c r="AD6" s="372">
        <v>49043</v>
      </c>
      <c r="AE6" s="371">
        <v>44769</v>
      </c>
      <c r="AF6" s="370">
        <v>48900</v>
      </c>
      <c r="AG6" s="370">
        <v>48873</v>
      </c>
      <c r="AH6" s="372">
        <v>50183</v>
      </c>
      <c r="AI6" s="373">
        <v>50651</v>
      </c>
      <c r="AJ6" s="369">
        <v>51557</v>
      </c>
      <c r="AK6" s="374">
        <v>54494</v>
      </c>
      <c r="AL6" s="375">
        <v>74864</v>
      </c>
      <c r="AM6" s="373">
        <v>47317</v>
      </c>
      <c r="AN6" s="369">
        <v>47517</v>
      </c>
      <c r="AO6" s="374">
        <v>46243</v>
      </c>
      <c r="AP6" s="375">
        <v>50987</v>
      </c>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row>
    <row r="7" spans="1:74" s="45" customFormat="1" ht="39" customHeight="1">
      <c r="B7" s="376" t="s">
        <v>329</v>
      </c>
      <c r="C7" s="377">
        <v>-47970</v>
      </c>
      <c r="D7" s="378">
        <v>-47747</v>
      </c>
      <c r="E7" s="379">
        <v>-43839</v>
      </c>
      <c r="F7" s="380">
        <v>-49518</v>
      </c>
      <c r="G7" s="381">
        <v>-43495</v>
      </c>
      <c r="H7" s="378">
        <v>-43288</v>
      </c>
      <c r="I7" s="379">
        <v>-42252</v>
      </c>
      <c r="J7" s="382">
        <v>-49690</v>
      </c>
      <c r="K7" s="381">
        <v>-39937</v>
      </c>
      <c r="L7" s="379">
        <f>-80771-K7</f>
        <v>-40834</v>
      </c>
      <c r="M7" s="379">
        <v>-40633</v>
      </c>
      <c r="N7" s="383">
        <v>-44560</v>
      </c>
      <c r="O7" s="384">
        <v>-40875</v>
      </c>
      <c r="P7" s="379">
        <v>-42389</v>
      </c>
      <c r="Q7" s="379">
        <v>-42282</v>
      </c>
      <c r="R7" s="377">
        <v>-50987</v>
      </c>
      <c r="S7" s="381">
        <v>-43311</v>
      </c>
      <c r="T7" s="379">
        <v>-45306</v>
      </c>
      <c r="U7" s="379">
        <v>-44323</v>
      </c>
      <c r="V7" s="383">
        <v>-52428</v>
      </c>
      <c r="W7" s="381">
        <v>-44916</v>
      </c>
      <c r="X7" s="379">
        <v>-48743</v>
      </c>
      <c r="Y7" s="379">
        <v>-45260</v>
      </c>
      <c r="Z7" s="383">
        <v>-44692</v>
      </c>
      <c r="AA7" s="384">
        <v>-40488</v>
      </c>
      <c r="AB7" s="385">
        <v>-39221</v>
      </c>
      <c r="AC7" s="379">
        <v>-38577</v>
      </c>
      <c r="AD7" s="383">
        <v>-43788</v>
      </c>
      <c r="AE7" s="381">
        <v>-38149</v>
      </c>
      <c r="AF7" s="379">
        <v>-38141</v>
      </c>
      <c r="AG7" s="379">
        <v>-38283</v>
      </c>
      <c r="AH7" s="383">
        <v>-40632</v>
      </c>
      <c r="AI7" s="384">
        <v>-39634</v>
      </c>
      <c r="AJ7" s="377">
        <v>-39850</v>
      </c>
      <c r="AK7" s="385">
        <v>-38613</v>
      </c>
      <c r="AL7" s="386">
        <v>-48947</v>
      </c>
      <c r="AM7" s="384">
        <v>-39514</v>
      </c>
      <c r="AN7" s="377">
        <v>-38508</v>
      </c>
      <c r="AO7" s="385">
        <v>-39344</v>
      </c>
      <c r="AP7" s="386">
        <v>-41393</v>
      </c>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4" s="45" customFormat="1" ht="39" customHeight="1">
      <c r="B8" s="361" t="s">
        <v>248</v>
      </c>
      <c r="C8" s="369">
        <v>10660</v>
      </c>
      <c r="D8" s="363">
        <v>15946</v>
      </c>
      <c r="E8" s="370">
        <v>18554</v>
      </c>
      <c r="F8" s="362">
        <v>14788</v>
      </c>
      <c r="G8" s="371">
        <v>15301</v>
      </c>
      <c r="H8" s="363">
        <v>17633</v>
      </c>
      <c r="I8" s="370">
        <v>17052</v>
      </c>
      <c r="J8" s="375">
        <v>15535</v>
      </c>
      <c r="K8" s="371">
        <v>15707</v>
      </c>
      <c r="L8" s="370">
        <f>37899-K8</f>
        <v>22192</v>
      </c>
      <c r="M8" s="370">
        <v>21458</v>
      </c>
      <c r="N8" s="372">
        <v>16845</v>
      </c>
      <c r="O8" s="373">
        <v>17765</v>
      </c>
      <c r="P8" s="370">
        <v>21556</v>
      </c>
      <c r="Q8" s="370">
        <v>20342</v>
      </c>
      <c r="R8" s="369">
        <v>18269</v>
      </c>
      <c r="S8" s="371">
        <v>21874</v>
      </c>
      <c r="T8" s="370">
        <v>23827</v>
      </c>
      <c r="U8" s="370">
        <v>22473</v>
      </c>
      <c r="V8" s="372">
        <v>24189</v>
      </c>
      <c r="W8" s="371">
        <v>23550</v>
      </c>
      <c r="X8" s="370">
        <v>26451</v>
      </c>
      <c r="Y8" s="370">
        <v>14877</v>
      </c>
      <c r="Z8" s="372">
        <v>-12872</v>
      </c>
      <c r="AA8" s="373">
        <v>-2907</v>
      </c>
      <c r="AB8" s="374">
        <v>8308</v>
      </c>
      <c r="AC8" s="370">
        <v>5474</v>
      </c>
      <c r="AD8" s="372">
        <v>5253</v>
      </c>
      <c r="AE8" s="371">
        <v>6619</v>
      </c>
      <c r="AF8" s="370">
        <v>10759</v>
      </c>
      <c r="AG8" s="370">
        <v>10589</v>
      </c>
      <c r="AH8" s="372">
        <v>9552</v>
      </c>
      <c r="AI8" s="373">
        <v>11016</v>
      </c>
      <c r="AJ8" s="369">
        <v>11707</v>
      </c>
      <c r="AK8" s="374">
        <v>15882</v>
      </c>
      <c r="AL8" s="375">
        <v>25917</v>
      </c>
      <c r="AM8" s="373">
        <v>7803</v>
      </c>
      <c r="AN8" s="369">
        <v>9009</v>
      </c>
      <c r="AO8" s="374">
        <v>6898</v>
      </c>
      <c r="AP8" s="375">
        <v>9595</v>
      </c>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4" s="13" customFormat="1" ht="39" customHeight="1">
      <c r="B9" s="387" t="s">
        <v>330</v>
      </c>
      <c r="C9" s="388">
        <v>12671</v>
      </c>
      <c r="D9" s="363">
        <v>15474</v>
      </c>
      <c r="E9" s="389">
        <v>11574</v>
      </c>
      <c r="F9" s="362">
        <v>18550</v>
      </c>
      <c r="G9" s="390">
        <v>13728</v>
      </c>
      <c r="H9" s="363">
        <v>9951</v>
      </c>
      <c r="I9" s="389">
        <v>11822</v>
      </c>
      <c r="J9" s="391">
        <v>16147</v>
      </c>
      <c r="K9" s="390">
        <v>18715</v>
      </c>
      <c r="L9" s="389">
        <f>34485-K9</f>
        <v>15770</v>
      </c>
      <c r="M9" s="389">
        <v>11863</v>
      </c>
      <c r="N9" s="391">
        <v>13370</v>
      </c>
      <c r="O9" s="392">
        <v>17301</v>
      </c>
      <c r="P9" s="389">
        <v>15099</v>
      </c>
      <c r="Q9" s="389">
        <v>12479</v>
      </c>
      <c r="R9" s="388">
        <v>17151</v>
      </c>
      <c r="S9" s="390">
        <v>17719</v>
      </c>
      <c r="T9" s="389">
        <v>15327</v>
      </c>
      <c r="U9" s="389">
        <v>12481</v>
      </c>
      <c r="V9" s="391">
        <v>15568</v>
      </c>
      <c r="W9" s="390">
        <v>15321</v>
      </c>
      <c r="X9" s="389">
        <v>12747</v>
      </c>
      <c r="Y9" s="389">
        <v>6168</v>
      </c>
      <c r="Z9" s="391">
        <v>5117</v>
      </c>
      <c r="AA9" s="392">
        <v>8476</v>
      </c>
      <c r="AB9" s="393">
        <v>10305</v>
      </c>
      <c r="AC9" s="389">
        <v>9089</v>
      </c>
      <c r="AD9" s="391">
        <v>9375</v>
      </c>
      <c r="AE9" s="390">
        <v>14841</v>
      </c>
      <c r="AF9" s="389">
        <v>10127</v>
      </c>
      <c r="AG9" s="389">
        <v>8749</v>
      </c>
      <c r="AH9" s="391">
        <v>10256</v>
      </c>
      <c r="AI9" s="392">
        <v>9668</v>
      </c>
      <c r="AJ9" s="388">
        <v>11661</v>
      </c>
      <c r="AK9" s="393">
        <v>4618</v>
      </c>
      <c r="AL9" s="394">
        <v>11195</v>
      </c>
      <c r="AM9" s="392">
        <v>7324</v>
      </c>
      <c r="AN9" s="388">
        <v>6961</v>
      </c>
      <c r="AO9" s="393">
        <v>8756</v>
      </c>
      <c r="AP9" s="394">
        <v>16911</v>
      </c>
    </row>
    <row r="10" spans="1:74" ht="39" customHeight="1">
      <c r="B10" s="395" t="s">
        <v>331</v>
      </c>
      <c r="C10" s="396">
        <v>6772</v>
      </c>
      <c r="D10" s="397">
        <v>6080</v>
      </c>
      <c r="E10" s="398">
        <v>5112</v>
      </c>
      <c r="F10" s="399">
        <v>6608</v>
      </c>
      <c r="G10" s="400">
        <v>4228</v>
      </c>
      <c r="H10" s="397">
        <v>4953</v>
      </c>
      <c r="I10" s="398">
        <v>3586</v>
      </c>
      <c r="J10" s="401">
        <v>5664</v>
      </c>
      <c r="K10" s="400">
        <v>3308</v>
      </c>
      <c r="L10" s="398">
        <f>6305-K10</f>
        <v>2997</v>
      </c>
      <c r="M10" s="398">
        <v>3229</v>
      </c>
      <c r="N10" s="401">
        <v>3679</v>
      </c>
      <c r="O10" s="402">
        <v>3243</v>
      </c>
      <c r="P10" s="398">
        <v>4064</v>
      </c>
      <c r="Q10" s="398">
        <v>3478</v>
      </c>
      <c r="R10" s="396">
        <v>4210</v>
      </c>
      <c r="S10" s="400">
        <v>3856</v>
      </c>
      <c r="T10" s="398">
        <v>3447</v>
      </c>
      <c r="U10" s="398">
        <v>2933</v>
      </c>
      <c r="V10" s="401">
        <v>3479</v>
      </c>
      <c r="W10" s="400">
        <v>3035</v>
      </c>
      <c r="X10" s="398">
        <v>2695</v>
      </c>
      <c r="Y10" s="398">
        <v>2103</v>
      </c>
      <c r="Z10" s="401">
        <v>1764</v>
      </c>
      <c r="AA10" s="402">
        <v>1475</v>
      </c>
      <c r="AB10" s="403">
        <v>1171</v>
      </c>
      <c r="AC10" s="398">
        <v>843</v>
      </c>
      <c r="AD10" s="401">
        <v>1143</v>
      </c>
      <c r="AE10" s="400">
        <v>999</v>
      </c>
      <c r="AF10" s="398">
        <v>1010</v>
      </c>
      <c r="AG10" s="398">
        <v>1279</v>
      </c>
      <c r="AH10" s="401">
        <v>1020</v>
      </c>
      <c r="AI10" s="402">
        <v>1089</v>
      </c>
      <c r="AJ10" s="396">
        <v>1230</v>
      </c>
      <c r="AK10" s="403">
        <v>1288</v>
      </c>
      <c r="AL10" s="404">
        <v>2387</v>
      </c>
      <c r="AM10" s="402">
        <v>1230</v>
      </c>
      <c r="AN10" s="396">
        <v>1298</v>
      </c>
      <c r="AO10" s="403">
        <v>1201</v>
      </c>
      <c r="AP10" s="404">
        <v>1195</v>
      </c>
      <c r="BS10" s="22"/>
      <c r="BT10" s="22"/>
      <c r="BU10" s="22"/>
      <c r="BV10" s="22"/>
    </row>
    <row r="11" spans="1:74" s="45" customFormat="1" ht="39" customHeight="1">
      <c r="B11" s="405" t="s">
        <v>332</v>
      </c>
      <c r="C11" s="406">
        <v>1224</v>
      </c>
      <c r="D11" s="407">
        <v>823</v>
      </c>
      <c r="E11" s="408">
        <v>996</v>
      </c>
      <c r="F11" s="409">
        <v>1500</v>
      </c>
      <c r="G11" s="410">
        <v>1303</v>
      </c>
      <c r="H11" s="407">
        <v>176</v>
      </c>
      <c r="I11" s="408">
        <v>815</v>
      </c>
      <c r="J11" s="409">
        <v>1359</v>
      </c>
      <c r="K11" s="410">
        <v>3048</v>
      </c>
      <c r="L11" s="408">
        <f>4427-K11</f>
        <v>1379</v>
      </c>
      <c r="M11" s="408">
        <v>857</v>
      </c>
      <c r="N11" s="411">
        <v>1532</v>
      </c>
      <c r="O11" s="412">
        <v>2208</v>
      </c>
      <c r="P11" s="408">
        <v>1305</v>
      </c>
      <c r="Q11" s="408">
        <v>956</v>
      </c>
      <c r="R11" s="406">
        <v>1583</v>
      </c>
      <c r="S11" s="410">
        <v>1740</v>
      </c>
      <c r="T11" s="408">
        <v>707</v>
      </c>
      <c r="U11" s="408">
        <v>1393</v>
      </c>
      <c r="V11" s="411">
        <v>1164</v>
      </c>
      <c r="W11" s="410">
        <v>2250</v>
      </c>
      <c r="X11" s="408">
        <v>1971</v>
      </c>
      <c r="Y11" s="408">
        <v>986</v>
      </c>
      <c r="Z11" s="411">
        <v>3142</v>
      </c>
      <c r="AA11" s="412">
        <v>2031</v>
      </c>
      <c r="AB11" s="413">
        <v>1268</v>
      </c>
      <c r="AC11" s="408">
        <v>598</v>
      </c>
      <c r="AD11" s="411">
        <v>1143</v>
      </c>
      <c r="AE11" s="410">
        <v>1307</v>
      </c>
      <c r="AF11" s="408">
        <v>245</v>
      </c>
      <c r="AG11" s="408">
        <v>775</v>
      </c>
      <c r="AH11" s="411">
        <v>1754</v>
      </c>
      <c r="AI11" s="412">
        <v>1438</v>
      </c>
      <c r="AJ11" s="406">
        <v>291</v>
      </c>
      <c r="AK11" s="413">
        <v>860</v>
      </c>
      <c r="AL11" s="409">
        <v>2389</v>
      </c>
      <c r="AM11" s="412">
        <v>1312</v>
      </c>
      <c r="AN11" s="406">
        <v>355</v>
      </c>
      <c r="AO11" s="413">
        <v>534</v>
      </c>
      <c r="AP11" s="409">
        <v>386</v>
      </c>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row>
    <row r="12" spans="1:74" s="45" customFormat="1" ht="39" customHeight="1">
      <c r="B12" s="405" t="s">
        <v>333</v>
      </c>
      <c r="C12" s="406">
        <v>617</v>
      </c>
      <c r="D12" s="407">
        <v>1249</v>
      </c>
      <c r="E12" s="408">
        <v>1914</v>
      </c>
      <c r="F12" s="409">
        <v>2149</v>
      </c>
      <c r="G12" s="410">
        <v>4167</v>
      </c>
      <c r="H12" s="407">
        <v>1916</v>
      </c>
      <c r="I12" s="408">
        <v>3458</v>
      </c>
      <c r="J12" s="409">
        <v>1200</v>
      </c>
      <c r="K12" s="410">
        <v>6138</v>
      </c>
      <c r="L12" s="408">
        <f>11911-K12</f>
        <v>5773</v>
      </c>
      <c r="M12" s="408">
        <v>4883</v>
      </c>
      <c r="N12" s="411">
        <v>2355</v>
      </c>
      <c r="O12" s="412">
        <v>6463</v>
      </c>
      <c r="P12" s="408">
        <v>5139</v>
      </c>
      <c r="Q12" s="408">
        <v>6113</v>
      </c>
      <c r="R12" s="406">
        <v>6037</v>
      </c>
      <c r="S12" s="410">
        <v>7793</v>
      </c>
      <c r="T12" s="408">
        <v>8793</v>
      </c>
      <c r="U12" s="408">
        <v>6940</v>
      </c>
      <c r="V12" s="411">
        <v>5385</v>
      </c>
      <c r="W12" s="410">
        <v>6678</v>
      </c>
      <c r="X12" s="408">
        <v>5149</v>
      </c>
      <c r="Y12" s="408" t="s">
        <v>25</v>
      </c>
      <c r="Z12" s="411" t="s">
        <v>25</v>
      </c>
      <c r="AA12" s="412">
        <v>528</v>
      </c>
      <c r="AB12" s="413">
        <v>1922</v>
      </c>
      <c r="AC12" s="408">
        <v>3992</v>
      </c>
      <c r="AD12" s="411">
        <v>2737</v>
      </c>
      <c r="AE12" s="410">
        <v>8272</v>
      </c>
      <c r="AF12" s="408">
        <v>2901</v>
      </c>
      <c r="AG12" s="408">
        <v>2961</v>
      </c>
      <c r="AH12" s="411">
        <v>5163</v>
      </c>
      <c r="AI12" s="412">
        <v>4103</v>
      </c>
      <c r="AJ12" s="406">
        <v>4015</v>
      </c>
      <c r="AK12" s="413">
        <v>1974</v>
      </c>
      <c r="AL12" s="409">
        <v>2474</v>
      </c>
      <c r="AM12" s="412">
        <v>1728</v>
      </c>
      <c r="AN12" s="406">
        <v>2533</v>
      </c>
      <c r="AO12" s="413">
        <v>758</v>
      </c>
      <c r="AP12" s="409">
        <v>10569</v>
      </c>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row>
    <row r="13" spans="1:74" ht="39" customHeight="1">
      <c r="B13" s="405" t="s">
        <v>334</v>
      </c>
      <c r="C13" s="410" t="s">
        <v>253</v>
      </c>
      <c r="D13" s="408" t="s">
        <v>253</v>
      </c>
      <c r="E13" s="408" t="s">
        <v>253</v>
      </c>
      <c r="F13" s="409">
        <v>6231</v>
      </c>
      <c r="G13" s="410">
        <v>863</v>
      </c>
      <c r="H13" s="408" t="s">
        <v>253</v>
      </c>
      <c r="I13" s="408" t="s">
        <v>253</v>
      </c>
      <c r="J13" s="409">
        <v>1519</v>
      </c>
      <c r="K13" s="410">
        <v>1682</v>
      </c>
      <c r="L13" s="408" t="s">
        <v>253</v>
      </c>
      <c r="M13" s="408" t="s">
        <v>253</v>
      </c>
      <c r="N13" s="411">
        <v>360</v>
      </c>
      <c r="O13" s="412">
        <v>1419</v>
      </c>
      <c r="P13" s="408" t="s">
        <v>253</v>
      </c>
      <c r="Q13" s="408" t="s">
        <v>253</v>
      </c>
      <c r="R13" s="406">
        <v>453</v>
      </c>
      <c r="S13" s="410">
        <v>16</v>
      </c>
      <c r="T13" s="408" t="s">
        <v>253</v>
      </c>
      <c r="U13" s="408" t="s">
        <v>253</v>
      </c>
      <c r="V13" s="411">
        <v>45</v>
      </c>
      <c r="W13" s="410" t="s">
        <v>253</v>
      </c>
      <c r="X13" s="408" t="s">
        <v>253</v>
      </c>
      <c r="Y13" s="408" t="s">
        <v>25</v>
      </c>
      <c r="Z13" s="411" t="s">
        <v>25</v>
      </c>
      <c r="AA13" s="412" t="s">
        <v>253</v>
      </c>
      <c r="AB13" s="413" t="s">
        <v>253</v>
      </c>
      <c r="AC13" s="408" t="s">
        <v>25</v>
      </c>
      <c r="AD13" s="411" t="s">
        <v>25</v>
      </c>
      <c r="AE13" s="410" t="s">
        <v>25</v>
      </c>
      <c r="AF13" s="408" t="s">
        <v>25</v>
      </c>
      <c r="AG13" s="408" t="s">
        <v>25</v>
      </c>
      <c r="AH13" s="411" t="s">
        <v>25</v>
      </c>
      <c r="AI13" s="412" t="s">
        <v>25</v>
      </c>
      <c r="AJ13" s="406" t="s">
        <v>253</v>
      </c>
      <c r="AK13" s="413" t="s">
        <v>253</v>
      </c>
      <c r="AL13" s="409" t="s">
        <v>253</v>
      </c>
      <c r="AM13" s="412" t="s">
        <v>253</v>
      </c>
      <c r="AN13" s="406" t="s">
        <v>253</v>
      </c>
      <c r="AO13" s="413" t="s">
        <v>253</v>
      </c>
      <c r="AP13" s="409" t="s">
        <v>253</v>
      </c>
      <c r="BS13" s="22"/>
      <c r="BT13" s="22"/>
      <c r="BU13" s="22"/>
      <c r="BV13" s="22"/>
    </row>
    <row r="14" spans="1:74" ht="39" customHeight="1">
      <c r="B14" s="405" t="s">
        <v>335</v>
      </c>
      <c r="C14" s="410" t="s">
        <v>253</v>
      </c>
      <c r="D14" s="408" t="s">
        <v>253</v>
      </c>
      <c r="E14" s="408" t="s">
        <v>253</v>
      </c>
      <c r="F14" s="411" t="s">
        <v>253</v>
      </c>
      <c r="G14" s="410" t="s">
        <v>253</v>
      </c>
      <c r="H14" s="408" t="s">
        <v>253</v>
      </c>
      <c r="I14" s="408" t="s">
        <v>253</v>
      </c>
      <c r="J14" s="409" t="s">
        <v>253</v>
      </c>
      <c r="K14" s="410" t="s">
        <v>253</v>
      </c>
      <c r="L14" s="408" t="s">
        <v>253</v>
      </c>
      <c r="M14" s="408" t="s">
        <v>253</v>
      </c>
      <c r="N14" s="411" t="s">
        <v>253</v>
      </c>
      <c r="O14" s="412" t="s">
        <v>253</v>
      </c>
      <c r="P14" s="408" t="s">
        <v>253</v>
      </c>
      <c r="Q14" s="408" t="s">
        <v>253</v>
      </c>
      <c r="R14" s="406" t="s">
        <v>253</v>
      </c>
      <c r="S14" s="410" t="s">
        <v>253</v>
      </c>
      <c r="T14" s="408" t="s">
        <v>253</v>
      </c>
      <c r="U14" s="408" t="s">
        <v>253</v>
      </c>
      <c r="V14" s="411" t="s">
        <v>253</v>
      </c>
      <c r="W14" s="410" t="s">
        <v>253</v>
      </c>
      <c r="X14" s="408" t="s">
        <v>253</v>
      </c>
      <c r="Y14" s="408" t="s">
        <v>25</v>
      </c>
      <c r="Z14" s="411" t="s">
        <v>25</v>
      </c>
      <c r="AA14" s="412" t="s">
        <v>253</v>
      </c>
      <c r="AB14" s="413">
        <v>3036</v>
      </c>
      <c r="AC14" s="408">
        <v>54</v>
      </c>
      <c r="AD14" s="411">
        <v>712</v>
      </c>
      <c r="AE14" s="410" t="s">
        <v>25</v>
      </c>
      <c r="AF14" s="408" t="s">
        <v>25</v>
      </c>
      <c r="AG14" s="408" t="s">
        <v>25</v>
      </c>
      <c r="AH14" s="411" t="s">
        <v>25</v>
      </c>
      <c r="AI14" s="412" t="s">
        <v>25</v>
      </c>
      <c r="AJ14" s="406" t="s">
        <v>253</v>
      </c>
      <c r="AK14" s="413" t="s">
        <v>253</v>
      </c>
      <c r="AL14" s="409" t="s">
        <v>253</v>
      </c>
      <c r="AM14" s="412" t="s">
        <v>253</v>
      </c>
      <c r="AN14" s="406" t="s">
        <v>253</v>
      </c>
      <c r="AO14" s="413" t="s">
        <v>253</v>
      </c>
      <c r="AP14" s="409" t="s">
        <v>253</v>
      </c>
      <c r="BS14" s="22"/>
      <c r="BT14" s="22"/>
      <c r="BU14" s="22"/>
      <c r="BV14" s="22"/>
    </row>
    <row r="15" spans="1:74" ht="39" customHeight="1">
      <c r="B15" s="414" t="s">
        <v>336</v>
      </c>
      <c r="C15" s="410" t="s">
        <v>253</v>
      </c>
      <c r="D15" s="408" t="s">
        <v>253</v>
      </c>
      <c r="E15" s="408" t="s">
        <v>253</v>
      </c>
      <c r="F15" s="411" t="s">
        <v>253</v>
      </c>
      <c r="G15" s="410" t="s">
        <v>253</v>
      </c>
      <c r="H15" s="408" t="s">
        <v>253</v>
      </c>
      <c r="I15" s="408" t="s">
        <v>253</v>
      </c>
      <c r="J15" s="409" t="s">
        <v>253</v>
      </c>
      <c r="K15" s="410" t="s">
        <v>253</v>
      </c>
      <c r="L15" s="408" t="s">
        <v>253</v>
      </c>
      <c r="M15" s="408" t="s">
        <v>253</v>
      </c>
      <c r="N15" s="411" t="s">
        <v>253</v>
      </c>
      <c r="O15" s="412" t="s">
        <v>253</v>
      </c>
      <c r="P15" s="408" t="s">
        <v>253</v>
      </c>
      <c r="Q15" s="408" t="s">
        <v>253</v>
      </c>
      <c r="R15" s="406" t="s">
        <v>253</v>
      </c>
      <c r="S15" s="410" t="s">
        <v>253</v>
      </c>
      <c r="T15" s="408" t="s">
        <v>253</v>
      </c>
      <c r="U15" s="408" t="s">
        <v>253</v>
      </c>
      <c r="V15" s="411" t="s">
        <v>253</v>
      </c>
      <c r="W15" s="410" t="s">
        <v>253</v>
      </c>
      <c r="X15" s="408" t="s">
        <v>253</v>
      </c>
      <c r="Y15" s="408" t="s">
        <v>25</v>
      </c>
      <c r="Z15" s="411" t="s">
        <v>25</v>
      </c>
      <c r="AA15" s="410" t="s">
        <v>253</v>
      </c>
      <c r="AB15" s="408" t="s">
        <v>253</v>
      </c>
      <c r="AC15" s="408" t="s">
        <v>25</v>
      </c>
      <c r="AD15" s="411" t="s">
        <v>25</v>
      </c>
      <c r="AE15" s="410" t="s">
        <v>253</v>
      </c>
      <c r="AF15" s="408" t="s">
        <v>253</v>
      </c>
      <c r="AG15" s="408" t="s">
        <v>25</v>
      </c>
      <c r="AH15" s="411" t="s">
        <v>25</v>
      </c>
      <c r="AI15" s="410" t="s">
        <v>253</v>
      </c>
      <c r="AJ15" s="408" t="s">
        <v>253</v>
      </c>
      <c r="AK15" s="408" t="s">
        <v>25</v>
      </c>
      <c r="AL15" s="411" t="s">
        <v>25</v>
      </c>
      <c r="AM15" s="410" t="s">
        <v>253</v>
      </c>
      <c r="AN15" s="408" t="s">
        <v>253</v>
      </c>
      <c r="AO15" s="408" t="s">
        <v>25</v>
      </c>
      <c r="AP15" s="411">
        <v>5408</v>
      </c>
      <c r="BS15" s="22"/>
      <c r="BT15" s="22"/>
      <c r="BU15" s="22"/>
      <c r="BV15" s="22"/>
    </row>
    <row r="16" spans="1:74" s="342" customFormat="1" ht="39" customHeight="1">
      <c r="B16" s="405" t="s">
        <v>337</v>
      </c>
      <c r="C16" s="406">
        <v>4057</v>
      </c>
      <c r="D16" s="397">
        <v>7322</v>
      </c>
      <c r="E16" s="408">
        <v>3551</v>
      </c>
      <c r="F16" s="409">
        <v>2062</v>
      </c>
      <c r="G16" s="410">
        <v>3165</v>
      </c>
      <c r="H16" s="407">
        <v>2907</v>
      </c>
      <c r="I16" s="408">
        <v>3962</v>
      </c>
      <c r="J16" s="409">
        <v>6405</v>
      </c>
      <c r="K16" s="410">
        <v>4538</v>
      </c>
      <c r="L16" s="408">
        <v>5621</v>
      </c>
      <c r="M16" s="408">
        <v>2892</v>
      </c>
      <c r="N16" s="411">
        <v>5445</v>
      </c>
      <c r="O16" s="412">
        <v>3966</v>
      </c>
      <c r="P16" s="408">
        <v>6010</v>
      </c>
      <c r="Q16" s="408">
        <v>1931</v>
      </c>
      <c r="R16" s="406">
        <v>3450</v>
      </c>
      <c r="S16" s="410">
        <v>4312</v>
      </c>
      <c r="T16" s="408">
        <v>2397</v>
      </c>
      <c r="U16" s="408">
        <v>1214</v>
      </c>
      <c r="V16" s="411">
        <v>5479</v>
      </c>
      <c r="W16" s="410">
        <v>3356</v>
      </c>
      <c r="X16" s="408">
        <v>2930</v>
      </c>
      <c r="Y16" s="408">
        <v>3077</v>
      </c>
      <c r="Z16" s="411">
        <v>211</v>
      </c>
      <c r="AA16" s="412">
        <v>4441</v>
      </c>
      <c r="AB16" s="413">
        <v>2907</v>
      </c>
      <c r="AC16" s="408">
        <v>3599</v>
      </c>
      <c r="AD16" s="411">
        <v>3644</v>
      </c>
      <c r="AE16" s="410">
        <v>4261</v>
      </c>
      <c r="AF16" s="408">
        <v>5969</v>
      </c>
      <c r="AG16" s="408">
        <v>3733</v>
      </c>
      <c r="AH16" s="411">
        <v>2322</v>
      </c>
      <c r="AI16" s="412">
        <v>3037</v>
      </c>
      <c r="AJ16" s="406">
        <v>6125</v>
      </c>
      <c r="AK16" s="413">
        <v>495</v>
      </c>
      <c r="AL16" s="409">
        <v>3946</v>
      </c>
      <c r="AM16" s="412">
        <v>3053</v>
      </c>
      <c r="AN16" s="406">
        <v>2775</v>
      </c>
      <c r="AO16" s="413">
        <v>6262</v>
      </c>
      <c r="AP16" s="409">
        <v>-647</v>
      </c>
    </row>
    <row r="17" spans="2:74" s="13" customFormat="1" ht="39" customHeight="1">
      <c r="B17" s="387" t="s">
        <v>338</v>
      </c>
      <c r="C17" s="388">
        <v>-17254</v>
      </c>
      <c r="D17" s="389">
        <v>-18423</v>
      </c>
      <c r="E17" s="389">
        <v>-17015</v>
      </c>
      <c r="F17" s="415">
        <v>-17065</v>
      </c>
      <c r="G17" s="390">
        <v>-15138</v>
      </c>
      <c r="H17" s="416">
        <v>-15713</v>
      </c>
      <c r="I17" s="389">
        <v>-13461</v>
      </c>
      <c r="J17" s="391">
        <v>-14770</v>
      </c>
      <c r="K17" s="390">
        <v>-13583</v>
      </c>
      <c r="L17" s="389">
        <f>-29761-K17</f>
        <v>-16178</v>
      </c>
      <c r="M17" s="389">
        <v>-12077</v>
      </c>
      <c r="N17" s="391">
        <v>-15309</v>
      </c>
      <c r="O17" s="392">
        <v>-13316</v>
      </c>
      <c r="P17" s="389">
        <v>-12011</v>
      </c>
      <c r="Q17" s="389">
        <v>-10702</v>
      </c>
      <c r="R17" s="388">
        <v>-14398</v>
      </c>
      <c r="S17" s="390">
        <v>-11223</v>
      </c>
      <c r="T17" s="389">
        <v>-14281</v>
      </c>
      <c r="U17" s="389">
        <v>-10622</v>
      </c>
      <c r="V17" s="391">
        <v>-15853</v>
      </c>
      <c r="W17" s="390">
        <v>-10352</v>
      </c>
      <c r="X17" s="389">
        <v>-12214</v>
      </c>
      <c r="Y17" s="389">
        <v>-12729</v>
      </c>
      <c r="Z17" s="391">
        <v>-22424</v>
      </c>
      <c r="AA17" s="392">
        <v>-10664</v>
      </c>
      <c r="AB17" s="393">
        <v>-11970</v>
      </c>
      <c r="AC17" s="389">
        <v>-9541</v>
      </c>
      <c r="AD17" s="391">
        <v>-7497</v>
      </c>
      <c r="AE17" s="390">
        <v>-10664</v>
      </c>
      <c r="AF17" s="389">
        <v>-9522</v>
      </c>
      <c r="AG17" s="389">
        <v>-7728</v>
      </c>
      <c r="AH17" s="391">
        <v>-8262</v>
      </c>
      <c r="AI17" s="392">
        <v>-9494</v>
      </c>
      <c r="AJ17" s="388">
        <v>-10782</v>
      </c>
      <c r="AK17" s="393">
        <v>-5802</v>
      </c>
      <c r="AL17" s="394">
        <v>-13358</v>
      </c>
      <c r="AM17" s="392">
        <v>-8250</v>
      </c>
      <c r="AN17" s="388">
        <v>-7065</v>
      </c>
      <c r="AO17" s="393">
        <v>-11684</v>
      </c>
      <c r="AP17" s="394">
        <v>-11780</v>
      </c>
    </row>
    <row r="18" spans="2:74" s="342" customFormat="1" ht="39" customHeight="1">
      <c r="B18" s="417" t="s">
        <v>339</v>
      </c>
      <c r="C18" s="396">
        <v>-14497</v>
      </c>
      <c r="D18" s="398">
        <v>-13459</v>
      </c>
      <c r="E18" s="398">
        <v>-13019</v>
      </c>
      <c r="F18" s="399">
        <v>-12615</v>
      </c>
      <c r="G18" s="400">
        <v>-11814</v>
      </c>
      <c r="H18" s="397">
        <v>-12076</v>
      </c>
      <c r="I18" s="398">
        <v>-10830</v>
      </c>
      <c r="J18" s="401">
        <v>-11113</v>
      </c>
      <c r="K18" s="400">
        <v>-9549</v>
      </c>
      <c r="L18" s="398">
        <f>-18514-K18</f>
        <v>-8965</v>
      </c>
      <c r="M18" s="398">
        <v>-10074</v>
      </c>
      <c r="N18" s="401">
        <v>-9983</v>
      </c>
      <c r="O18" s="402">
        <v>-9891</v>
      </c>
      <c r="P18" s="398">
        <v>-9711</v>
      </c>
      <c r="Q18" s="398">
        <v>-9085</v>
      </c>
      <c r="R18" s="396">
        <v>-9645</v>
      </c>
      <c r="S18" s="400">
        <v>-8882</v>
      </c>
      <c r="T18" s="398">
        <v>-8187</v>
      </c>
      <c r="U18" s="398">
        <v>-8342</v>
      </c>
      <c r="V18" s="401">
        <v>-7690</v>
      </c>
      <c r="W18" s="400">
        <v>-7331</v>
      </c>
      <c r="X18" s="398">
        <v>-7089</v>
      </c>
      <c r="Y18" s="398">
        <v>-7369</v>
      </c>
      <c r="Z18" s="401">
        <v>-7356</v>
      </c>
      <c r="AA18" s="402">
        <v>-6856</v>
      </c>
      <c r="AB18" s="403">
        <v>-6578</v>
      </c>
      <c r="AC18" s="398">
        <v>-6136</v>
      </c>
      <c r="AD18" s="401">
        <v>-6238</v>
      </c>
      <c r="AE18" s="400">
        <v>-6067</v>
      </c>
      <c r="AF18" s="398">
        <v>-6167</v>
      </c>
      <c r="AG18" s="398">
        <v>-5835</v>
      </c>
      <c r="AH18" s="401">
        <v>-5848</v>
      </c>
      <c r="AI18" s="402">
        <v>-5977</v>
      </c>
      <c r="AJ18" s="396">
        <v>-5738</v>
      </c>
      <c r="AK18" s="403">
        <v>-5913</v>
      </c>
      <c r="AL18" s="404">
        <v>-6584</v>
      </c>
      <c r="AM18" s="402">
        <v>-5413</v>
      </c>
      <c r="AN18" s="396">
        <v>-5402</v>
      </c>
      <c r="AO18" s="403">
        <v>-5117</v>
      </c>
      <c r="AP18" s="404">
        <v>-5089</v>
      </c>
    </row>
    <row r="19" spans="2:74" s="342" customFormat="1" ht="39" customHeight="1">
      <c r="B19" s="405" t="s">
        <v>340</v>
      </c>
      <c r="C19" s="406">
        <v>-275</v>
      </c>
      <c r="D19" s="408">
        <v>-498</v>
      </c>
      <c r="E19" s="408">
        <v>-619</v>
      </c>
      <c r="F19" s="409">
        <v>-693</v>
      </c>
      <c r="G19" s="410">
        <v>-784</v>
      </c>
      <c r="H19" s="407">
        <v>-477</v>
      </c>
      <c r="I19" s="408">
        <v>-759</v>
      </c>
      <c r="J19" s="409">
        <v>-900</v>
      </c>
      <c r="K19" s="410">
        <v>-809</v>
      </c>
      <c r="L19" s="408">
        <f>-1292-K19</f>
        <v>-483</v>
      </c>
      <c r="M19" s="408">
        <v>-199</v>
      </c>
      <c r="N19" s="411">
        <v>-81</v>
      </c>
      <c r="O19" s="412">
        <v>-32</v>
      </c>
      <c r="P19" s="408">
        <v>-26</v>
      </c>
      <c r="Q19" s="408">
        <v>-20</v>
      </c>
      <c r="R19" s="406">
        <v>-11</v>
      </c>
      <c r="S19" s="410">
        <v>-23</v>
      </c>
      <c r="T19" s="408">
        <v>-20</v>
      </c>
      <c r="U19" s="408">
        <v>-83</v>
      </c>
      <c r="V19" s="411">
        <v>-57</v>
      </c>
      <c r="W19" s="410">
        <v>-74</v>
      </c>
      <c r="X19" s="408">
        <v>-77</v>
      </c>
      <c r="Y19" s="408">
        <v>-72</v>
      </c>
      <c r="Z19" s="411">
        <v>-83</v>
      </c>
      <c r="AA19" s="412">
        <v>-100</v>
      </c>
      <c r="AB19" s="413">
        <v>-43</v>
      </c>
      <c r="AC19" s="408">
        <v>-20</v>
      </c>
      <c r="AD19" s="411">
        <v>-15</v>
      </c>
      <c r="AE19" s="410">
        <v>-9</v>
      </c>
      <c r="AF19" s="408">
        <v>-5</v>
      </c>
      <c r="AG19" s="408">
        <v>-1</v>
      </c>
      <c r="AH19" s="411">
        <v>-3</v>
      </c>
      <c r="AI19" s="412">
        <v>-1</v>
      </c>
      <c r="AJ19" s="406">
        <v>-1</v>
      </c>
      <c r="AK19" s="413">
        <v>-2</v>
      </c>
      <c r="AL19" s="409">
        <v>-1</v>
      </c>
      <c r="AM19" s="412">
        <v>-1</v>
      </c>
      <c r="AN19" s="406">
        <v>-1</v>
      </c>
      <c r="AO19" s="413">
        <v>-1</v>
      </c>
      <c r="AP19" s="409">
        <v>-1</v>
      </c>
    </row>
    <row r="20" spans="2:74" s="342" customFormat="1" ht="39" customHeight="1">
      <c r="B20" s="405" t="s">
        <v>341</v>
      </c>
      <c r="C20" s="410" t="s">
        <v>253</v>
      </c>
      <c r="D20" s="408" t="s">
        <v>253</v>
      </c>
      <c r="E20" s="408" t="s">
        <v>253</v>
      </c>
      <c r="F20" s="411" t="s">
        <v>253</v>
      </c>
      <c r="G20" s="410" t="s">
        <v>253</v>
      </c>
      <c r="H20" s="408" t="s">
        <v>253</v>
      </c>
      <c r="I20" s="408" t="s">
        <v>253</v>
      </c>
      <c r="J20" s="411" t="s">
        <v>253</v>
      </c>
      <c r="K20" s="410" t="s">
        <v>253</v>
      </c>
      <c r="L20" s="408" t="s">
        <v>253</v>
      </c>
      <c r="M20" s="408" t="s">
        <v>253</v>
      </c>
      <c r="N20" s="411" t="s">
        <v>253</v>
      </c>
      <c r="O20" s="412" t="s">
        <v>253</v>
      </c>
      <c r="P20" s="408" t="s">
        <v>253</v>
      </c>
      <c r="Q20" s="408" t="s">
        <v>253</v>
      </c>
      <c r="R20" s="406" t="s">
        <v>253</v>
      </c>
      <c r="S20" s="410" t="s">
        <v>253</v>
      </c>
      <c r="T20" s="408" t="s">
        <v>253</v>
      </c>
      <c r="U20" s="408" t="s">
        <v>253</v>
      </c>
      <c r="V20" s="411" t="s">
        <v>253</v>
      </c>
      <c r="W20" s="410" t="s">
        <v>253</v>
      </c>
      <c r="X20" s="408" t="s">
        <v>253</v>
      </c>
      <c r="Y20" s="408">
        <v>-479</v>
      </c>
      <c r="Z20" s="411">
        <v>-8893</v>
      </c>
      <c r="AA20" s="412" t="s">
        <v>253</v>
      </c>
      <c r="AB20" s="413" t="s">
        <v>253</v>
      </c>
      <c r="AC20" s="408" t="s">
        <v>25</v>
      </c>
      <c r="AD20" s="411" t="s">
        <v>25</v>
      </c>
      <c r="AE20" s="410" t="s">
        <v>25</v>
      </c>
      <c r="AF20" s="408" t="s">
        <v>25</v>
      </c>
      <c r="AG20" s="408" t="s">
        <v>25</v>
      </c>
      <c r="AH20" s="411" t="s">
        <v>25</v>
      </c>
      <c r="AI20" s="412" t="s">
        <v>25</v>
      </c>
      <c r="AJ20" s="406" t="s">
        <v>253</v>
      </c>
      <c r="AK20" s="413" t="s">
        <v>253</v>
      </c>
      <c r="AL20" s="409" t="s">
        <v>253</v>
      </c>
      <c r="AM20" s="412" t="s">
        <v>253</v>
      </c>
      <c r="AN20" s="406" t="s">
        <v>253</v>
      </c>
      <c r="AO20" s="413" t="s">
        <v>253</v>
      </c>
      <c r="AP20" s="409" t="s">
        <v>253</v>
      </c>
    </row>
    <row r="21" spans="2:74" s="342" customFormat="1" ht="39" customHeight="1">
      <c r="B21" s="405" t="s">
        <v>342</v>
      </c>
      <c r="C21" s="410" t="s">
        <v>253</v>
      </c>
      <c r="D21" s="408" t="s">
        <v>253</v>
      </c>
      <c r="E21" s="408" t="s">
        <v>253</v>
      </c>
      <c r="F21" s="411" t="s">
        <v>253</v>
      </c>
      <c r="G21" s="410" t="s">
        <v>253</v>
      </c>
      <c r="H21" s="408" t="s">
        <v>253</v>
      </c>
      <c r="I21" s="408" t="s">
        <v>253</v>
      </c>
      <c r="J21" s="408" t="s">
        <v>253</v>
      </c>
      <c r="K21" s="410" t="s">
        <v>253</v>
      </c>
      <c r="L21" s="408" t="s">
        <v>253</v>
      </c>
      <c r="M21" s="408" t="s">
        <v>253</v>
      </c>
      <c r="N21" s="411" t="s">
        <v>253</v>
      </c>
      <c r="O21" s="412" t="s">
        <v>253</v>
      </c>
      <c r="P21" s="408" t="s">
        <v>253</v>
      </c>
      <c r="Q21" s="408" t="s">
        <v>253</v>
      </c>
      <c r="R21" s="406" t="s">
        <v>253</v>
      </c>
      <c r="S21" s="410" t="s">
        <v>253</v>
      </c>
      <c r="T21" s="408" t="s">
        <v>253</v>
      </c>
      <c r="U21" s="408" t="s">
        <v>253</v>
      </c>
      <c r="V21" s="411">
        <v>-5664</v>
      </c>
      <c r="W21" s="410" t="s">
        <v>253</v>
      </c>
      <c r="X21" s="408" t="s">
        <v>253</v>
      </c>
      <c r="Y21" s="408">
        <v>-3013</v>
      </c>
      <c r="Z21" s="411">
        <v>-2230</v>
      </c>
      <c r="AA21" s="412" t="s">
        <v>253</v>
      </c>
      <c r="AB21" s="413" t="s">
        <v>253</v>
      </c>
      <c r="AC21" s="408" t="s">
        <v>253</v>
      </c>
      <c r="AD21" s="411" t="s">
        <v>25</v>
      </c>
      <c r="AE21" s="410" t="s">
        <v>25</v>
      </c>
      <c r="AF21" s="408" t="s">
        <v>25</v>
      </c>
      <c r="AG21" s="408" t="s">
        <v>25</v>
      </c>
      <c r="AH21" s="411" t="s">
        <v>25</v>
      </c>
      <c r="AI21" s="412">
        <v>-1609</v>
      </c>
      <c r="AJ21" s="406">
        <v>-3360</v>
      </c>
      <c r="AK21" s="413">
        <v>1891</v>
      </c>
      <c r="AL21" s="409">
        <v>2933</v>
      </c>
      <c r="AM21" s="412">
        <v>-1109</v>
      </c>
      <c r="AN21" s="406">
        <v>31</v>
      </c>
      <c r="AO21" s="413">
        <v>1078</v>
      </c>
      <c r="AP21" s="409" t="s">
        <v>253</v>
      </c>
    </row>
    <row r="22" spans="2:74" s="342" customFormat="1" ht="39" customHeight="1">
      <c r="B22" s="414" t="s">
        <v>261</v>
      </c>
      <c r="C22" s="410" t="s">
        <v>253</v>
      </c>
      <c r="D22" s="408" t="s">
        <v>253</v>
      </c>
      <c r="E22" s="408" t="s">
        <v>253</v>
      </c>
      <c r="F22" s="406" t="s">
        <v>253</v>
      </c>
      <c r="G22" s="410" t="s">
        <v>253</v>
      </c>
      <c r="H22" s="408" t="s">
        <v>253</v>
      </c>
      <c r="I22" s="408" t="s">
        <v>253</v>
      </c>
      <c r="J22" s="406" t="s">
        <v>253</v>
      </c>
      <c r="K22" s="410" t="s">
        <v>253</v>
      </c>
      <c r="L22" s="408" t="s">
        <v>253</v>
      </c>
      <c r="M22" s="408" t="s">
        <v>253</v>
      </c>
      <c r="N22" s="406" t="s">
        <v>253</v>
      </c>
      <c r="O22" s="410" t="s">
        <v>253</v>
      </c>
      <c r="P22" s="408" t="s">
        <v>253</v>
      </c>
      <c r="Q22" s="408" t="s">
        <v>253</v>
      </c>
      <c r="R22" s="406" t="s">
        <v>253</v>
      </c>
      <c r="S22" s="410" t="s">
        <v>253</v>
      </c>
      <c r="T22" s="408" t="s">
        <v>253</v>
      </c>
      <c r="U22" s="408" t="s">
        <v>253</v>
      </c>
      <c r="V22" s="406" t="s">
        <v>253</v>
      </c>
      <c r="W22" s="410" t="s">
        <v>253</v>
      </c>
      <c r="X22" s="408" t="s">
        <v>253</v>
      </c>
      <c r="Y22" s="408" t="s">
        <v>253</v>
      </c>
      <c r="Z22" s="406" t="s">
        <v>253</v>
      </c>
      <c r="AA22" s="410" t="s">
        <v>253</v>
      </c>
      <c r="AB22" s="408" t="s">
        <v>253</v>
      </c>
      <c r="AC22" s="408" t="s">
        <v>253</v>
      </c>
      <c r="AD22" s="406" t="s">
        <v>253</v>
      </c>
      <c r="AE22" s="410" t="s">
        <v>253</v>
      </c>
      <c r="AF22" s="408" t="s">
        <v>253</v>
      </c>
      <c r="AG22" s="408" t="s">
        <v>253</v>
      </c>
      <c r="AH22" s="406" t="s">
        <v>253</v>
      </c>
      <c r="AI22" s="410" t="s">
        <v>253</v>
      </c>
      <c r="AJ22" s="408" t="s">
        <v>253</v>
      </c>
      <c r="AK22" s="408" t="s">
        <v>253</v>
      </c>
      <c r="AL22" s="406" t="s">
        <v>253</v>
      </c>
      <c r="AM22" s="410" t="s">
        <v>253</v>
      </c>
      <c r="AN22" s="408" t="s">
        <v>253</v>
      </c>
      <c r="AO22" s="413">
        <v>-6438</v>
      </c>
      <c r="AP22" s="409">
        <v>-4130</v>
      </c>
    </row>
    <row r="23" spans="2:74" s="342" customFormat="1" ht="39" customHeight="1">
      <c r="B23" s="418" t="s">
        <v>337</v>
      </c>
      <c r="C23" s="396">
        <v>-2481</v>
      </c>
      <c r="D23" s="398">
        <v>-4465</v>
      </c>
      <c r="E23" s="398">
        <v>-3375</v>
      </c>
      <c r="F23" s="419">
        <v>-3760</v>
      </c>
      <c r="G23" s="400">
        <v>-2539</v>
      </c>
      <c r="H23" s="398">
        <v>-3160</v>
      </c>
      <c r="I23" s="398">
        <v>-1871</v>
      </c>
      <c r="J23" s="401">
        <v>-2758</v>
      </c>
      <c r="K23" s="400">
        <v>-3224</v>
      </c>
      <c r="L23" s="398">
        <f>-9954-K23</f>
        <v>-6730</v>
      </c>
      <c r="M23" s="398">
        <f>-11757-K23-L23</f>
        <v>-1803</v>
      </c>
      <c r="N23" s="401">
        <v>-5246</v>
      </c>
      <c r="O23" s="402">
        <v>-3392</v>
      </c>
      <c r="P23" s="398">
        <v>-2275</v>
      </c>
      <c r="Q23" s="398">
        <v>-1595</v>
      </c>
      <c r="R23" s="396">
        <v>-4743</v>
      </c>
      <c r="S23" s="400">
        <v>-2318</v>
      </c>
      <c r="T23" s="398">
        <v>-6073</v>
      </c>
      <c r="U23" s="398">
        <v>-2196</v>
      </c>
      <c r="V23" s="401">
        <v>-2443</v>
      </c>
      <c r="W23" s="400">
        <v>-2946</v>
      </c>
      <c r="X23" s="398">
        <v>-5048</v>
      </c>
      <c r="Y23" s="398">
        <v>-1795</v>
      </c>
      <c r="Z23" s="401">
        <v>-3862</v>
      </c>
      <c r="AA23" s="402">
        <v>-3708</v>
      </c>
      <c r="AB23" s="403">
        <v>-5348</v>
      </c>
      <c r="AC23" s="398">
        <v>-3383</v>
      </c>
      <c r="AD23" s="401">
        <v>-1245</v>
      </c>
      <c r="AE23" s="400">
        <v>-4586</v>
      </c>
      <c r="AF23" s="398">
        <v>-3348</v>
      </c>
      <c r="AG23" s="398">
        <v>-1891</v>
      </c>
      <c r="AH23" s="401">
        <v>-2415</v>
      </c>
      <c r="AI23" s="402">
        <v>-1905</v>
      </c>
      <c r="AJ23" s="396">
        <v>-1682</v>
      </c>
      <c r="AK23" s="403">
        <v>-1780</v>
      </c>
      <c r="AL23" s="404">
        <v>-9705</v>
      </c>
      <c r="AM23" s="402">
        <v>-1726</v>
      </c>
      <c r="AN23" s="396">
        <v>-1693</v>
      </c>
      <c r="AO23" s="403">
        <v>-1205</v>
      </c>
      <c r="AP23" s="404">
        <v>-2561</v>
      </c>
    </row>
    <row r="24" spans="2:74" s="13" customFormat="1" ht="39" customHeight="1">
      <c r="B24" s="361" t="s">
        <v>343</v>
      </c>
      <c r="C24" s="369">
        <v>6078</v>
      </c>
      <c r="D24" s="363">
        <v>12996</v>
      </c>
      <c r="E24" s="370">
        <v>13113</v>
      </c>
      <c r="F24" s="362">
        <v>16274</v>
      </c>
      <c r="G24" s="371">
        <v>13891</v>
      </c>
      <c r="H24" s="363">
        <v>11871</v>
      </c>
      <c r="I24" s="370">
        <v>15413</v>
      </c>
      <c r="J24" s="375">
        <v>16913</v>
      </c>
      <c r="K24" s="371">
        <v>20839</v>
      </c>
      <c r="L24" s="370">
        <f>42622-K24</f>
        <v>21783</v>
      </c>
      <c r="M24" s="370">
        <v>21244</v>
      </c>
      <c r="N24" s="372">
        <v>14907</v>
      </c>
      <c r="O24" s="373">
        <v>21750</v>
      </c>
      <c r="P24" s="370">
        <v>24644</v>
      </c>
      <c r="Q24" s="370">
        <v>22119</v>
      </c>
      <c r="R24" s="369">
        <v>21022</v>
      </c>
      <c r="S24" s="371">
        <v>28370</v>
      </c>
      <c r="T24" s="370">
        <v>24873</v>
      </c>
      <c r="U24" s="370">
        <v>24332</v>
      </c>
      <c r="V24" s="372">
        <v>23905</v>
      </c>
      <c r="W24" s="371">
        <v>28519</v>
      </c>
      <c r="X24" s="370">
        <v>26983</v>
      </c>
      <c r="Y24" s="370">
        <v>8315</v>
      </c>
      <c r="Z24" s="372">
        <v>-30181</v>
      </c>
      <c r="AA24" s="373">
        <v>-5095</v>
      </c>
      <c r="AB24" s="374">
        <v>6643</v>
      </c>
      <c r="AC24" s="370">
        <v>5022</v>
      </c>
      <c r="AD24" s="372">
        <v>7132</v>
      </c>
      <c r="AE24" s="371">
        <v>10796</v>
      </c>
      <c r="AF24" s="370">
        <v>11364</v>
      </c>
      <c r="AG24" s="370">
        <v>11610</v>
      </c>
      <c r="AH24" s="372">
        <v>11546</v>
      </c>
      <c r="AI24" s="373">
        <v>11190</v>
      </c>
      <c r="AJ24" s="369">
        <v>12586</v>
      </c>
      <c r="AK24" s="374">
        <v>14698</v>
      </c>
      <c r="AL24" s="375">
        <v>23754</v>
      </c>
      <c r="AM24" s="373">
        <v>6878</v>
      </c>
      <c r="AN24" s="369">
        <v>8903</v>
      </c>
      <c r="AO24" s="374">
        <v>3972</v>
      </c>
      <c r="AP24" s="375">
        <v>14725</v>
      </c>
    </row>
    <row r="25" spans="2:74" s="342" customFormat="1" ht="39" customHeight="1">
      <c r="B25" s="420" t="s">
        <v>344</v>
      </c>
      <c r="C25" s="421" t="s">
        <v>253</v>
      </c>
      <c r="D25" s="378" t="s">
        <v>253</v>
      </c>
      <c r="E25" s="378" t="s">
        <v>253</v>
      </c>
      <c r="F25" s="382" t="s">
        <v>253</v>
      </c>
      <c r="G25" s="421" t="s">
        <v>253</v>
      </c>
      <c r="H25" s="378" t="s">
        <v>253</v>
      </c>
      <c r="I25" s="378" t="s">
        <v>253</v>
      </c>
      <c r="J25" s="382" t="s">
        <v>253</v>
      </c>
      <c r="K25" s="421" t="s">
        <v>253</v>
      </c>
      <c r="L25" s="378" t="s">
        <v>253</v>
      </c>
      <c r="M25" s="378" t="s">
        <v>253</v>
      </c>
      <c r="N25" s="382" t="s">
        <v>253</v>
      </c>
      <c r="O25" s="422" t="s">
        <v>253</v>
      </c>
      <c r="P25" s="378" t="s">
        <v>253</v>
      </c>
      <c r="Q25" s="378" t="s">
        <v>253</v>
      </c>
      <c r="R25" s="380" t="s">
        <v>253</v>
      </c>
      <c r="S25" s="421" t="s">
        <v>253</v>
      </c>
      <c r="T25" s="378" t="s">
        <v>253</v>
      </c>
      <c r="U25" s="378" t="s">
        <v>253</v>
      </c>
      <c r="V25" s="382" t="s">
        <v>253</v>
      </c>
      <c r="W25" s="423">
        <v>862</v>
      </c>
      <c r="X25" s="424">
        <v>10021</v>
      </c>
      <c r="Y25" s="424">
        <v>1680</v>
      </c>
      <c r="Z25" s="425">
        <v>28562</v>
      </c>
      <c r="AA25" s="426">
        <v>3641</v>
      </c>
      <c r="AB25" s="427">
        <v>23677</v>
      </c>
      <c r="AC25" s="428">
        <v>5507</v>
      </c>
      <c r="AD25" s="425">
        <v>8360</v>
      </c>
      <c r="AE25" s="429">
        <v>2812</v>
      </c>
      <c r="AF25" s="428">
        <v>715</v>
      </c>
      <c r="AG25" s="428">
        <v>2949</v>
      </c>
      <c r="AH25" s="425">
        <v>12602</v>
      </c>
      <c r="AI25" s="426">
        <v>4566</v>
      </c>
      <c r="AJ25" s="430">
        <v>889</v>
      </c>
      <c r="AK25" s="431">
        <v>413</v>
      </c>
      <c r="AL25" s="432">
        <v>8371</v>
      </c>
      <c r="AM25" s="426">
        <v>1117</v>
      </c>
      <c r="AN25" s="430">
        <v>5753</v>
      </c>
      <c r="AO25" s="427">
        <v>2604</v>
      </c>
      <c r="AP25" s="433">
        <v>4265</v>
      </c>
    </row>
    <row r="26" spans="2:74" s="342" customFormat="1" ht="39" customHeight="1">
      <c r="B26" s="405" t="s">
        <v>298</v>
      </c>
      <c r="C26" s="434" t="s">
        <v>253</v>
      </c>
      <c r="D26" s="435" t="s">
        <v>253</v>
      </c>
      <c r="E26" s="435" t="s">
        <v>253</v>
      </c>
      <c r="F26" s="436" t="s">
        <v>253</v>
      </c>
      <c r="G26" s="434" t="s">
        <v>253</v>
      </c>
      <c r="H26" s="435" t="s">
        <v>253</v>
      </c>
      <c r="I26" s="435" t="s">
        <v>253</v>
      </c>
      <c r="J26" s="436" t="s">
        <v>253</v>
      </c>
      <c r="K26" s="434" t="s">
        <v>253</v>
      </c>
      <c r="L26" s="435" t="s">
        <v>253</v>
      </c>
      <c r="M26" s="435" t="s">
        <v>253</v>
      </c>
      <c r="N26" s="437" t="s">
        <v>253</v>
      </c>
      <c r="O26" s="438" t="s">
        <v>253</v>
      </c>
      <c r="P26" s="435" t="s">
        <v>253</v>
      </c>
      <c r="Q26" s="435" t="s">
        <v>253</v>
      </c>
      <c r="R26" s="439" t="s">
        <v>253</v>
      </c>
      <c r="S26" s="434" t="s">
        <v>253</v>
      </c>
      <c r="T26" s="435" t="s">
        <v>253</v>
      </c>
      <c r="U26" s="435" t="s">
        <v>253</v>
      </c>
      <c r="V26" s="437" t="s">
        <v>253</v>
      </c>
      <c r="W26" s="410">
        <v>-7117</v>
      </c>
      <c r="X26" s="408">
        <v>-6126</v>
      </c>
      <c r="Y26" s="408">
        <v>-12537</v>
      </c>
      <c r="Z26" s="440">
        <v>-11911</v>
      </c>
      <c r="AA26" s="441">
        <v>-590</v>
      </c>
      <c r="AB26" s="442">
        <v>-3929</v>
      </c>
      <c r="AC26" s="443">
        <v>-21773</v>
      </c>
      <c r="AD26" s="440">
        <v>-9701</v>
      </c>
      <c r="AE26" s="444">
        <v>-3315</v>
      </c>
      <c r="AF26" s="443">
        <v>-6518</v>
      </c>
      <c r="AG26" s="443">
        <v>-4732</v>
      </c>
      <c r="AH26" s="440">
        <v>-10517</v>
      </c>
      <c r="AI26" s="441">
        <v>-673</v>
      </c>
      <c r="AJ26" s="445">
        <v>-5042</v>
      </c>
      <c r="AK26" s="413">
        <v>-8016</v>
      </c>
      <c r="AL26" s="409">
        <v>-1283</v>
      </c>
      <c r="AM26" s="441">
        <v>-3674</v>
      </c>
      <c r="AN26" s="445">
        <v>-9469</v>
      </c>
      <c r="AO26" s="442">
        <v>7678</v>
      </c>
      <c r="AP26" s="446">
        <v>-11033</v>
      </c>
    </row>
    <row r="27" spans="2:74" s="342" customFormat="1" ht="39" customHeight="1">
      <c r="B27" s="447" t="s">
        <v>559</v>
      </c>
      <c r="C27" s="448">
        <v>-4580</v>
      </c>
      <c r="D27" s="389">
        <v>-28470</v>
      </c>
      <c r="E27" s="449">
        <v>-2739</v>
      </c>
      <c r="F27" s="388">
        <v>-54774</v>
      </c>
      <c r="G27" s="448">
        <v>-612</v>
      </c>
      <c r="H27" s="389">
        <v>-244715</v>
      </c>
      <c r="I27" s="449">
        <v>-10189</v>
      </c>
      <c r="J27" s="450">
        <v>-182651</v>
      </c>
      <c r="K27" s="448">
        <v>1843</v>
      </c>
      <c r="L27" s="449">
        <f>-2121-K27</f>
        <v>-3964</v>
      </c>
      <c r="M27" s="449">
        <v>-3307</v>
      </c>
      <c r="N27" s="450">
        <v>-3930</v>
      </c>
      <c r="O27" s="451">
        <v>2064</v>
      </c>
      <c r="P27" s="449">
        <v>-6802</v>
      </c>
      <c r="Q27" s="449">
        <v>1545</v>
      </c>
      <c r="R27" s="452">
        <v>1744</v>
      </c>
      <c r="S27" s="448">
        <v>6421</v>
      </c>
      <c r="T27" s="449">
        <v>-7449</v>
      </c>
      <c r="U27" s="449">
        <v>-1179</v>
      </c>
      <c r="V27" s="450">
        <v>-10928</v>
      </c>
      <c r="W27" s="448">
        <v>-6255</v>
      </c>
      <c r="X27" s="449">
        <v>3895</v>
      </c>
      <c r="Y27" s="449">
        <v>-10858</v>
      </c>
      <c r="Z27" s="450">
        <v>16652</v>
      </c>
      <c r="AA27" s="451">
        <v>3051</v>
      </c>
      <c r="AB27" s="453">
        <v>19748</v>
      </c>
      <c r="AC27" s="449">
        <v>-16266</v>
      </c>
      <c r="AD27" s="450">
        <v>-1342</v>
      </c>
      <c r="AE27" s="448">
        <v>-503</v>
      </c>
      <c r="AF27" s="449">
        <v>-5803</v>
      </c>
      <c r="AG27" s="449">
        <v>-1783</v>
      </c>
      <c r="AH27" s="450">
        <v>2085</v>
      </c>
      <c r="AI27" s="451">
        <v>3893</v>
      </c>
      <c r="AJ27" s="452">
        <v>-4153</v>
      </c>
      <c r="AK27" s="453">
        <v>-7603</v>
      </c>
      <c r="AL27" s="454">
        <v>7088</v>
      </c>
      <c r="AM27" s="451">
        <v>-2557</v>
      </c>
      <c r="AN27" s="452">
        <v>-3716</v>
      </c>
      <c r="AO27" s="453">
        <v>10282</v>
      </c>
      <c r="AP27" s="454">
        <v>-6768</v>
      </c>
    </row>
    <row r="28" spans="2:74" s="13" customFormat="1" ht="39" customHeight="1">
      <c r="B28" s="361" t="s">
        <v>265</v>
      </c>
      <c r="C28" s="369">
        <v>1497</v>
      </c>
      <c r="D28" s="363">
        <v>-15472</v>
      </c>
      <c r="E28" s="370">
        <v>10374</v>
      </c>
      <c r="F28" s="362">
        <v>-38500</v>
      </c>
      <c r="G28" s="371">
        <v>13278</v>
      </c>
      <c r="H28" s="363">
        <v>-232842</v>
      </c>
      <c r="I28" s="370">
        <v>5224</v>
      </c>
      <c r="J28" s="375">
        <v>-165739</v>
      </c>
      <c r="K28" s="371">
        <v>22682</v>
      </c>
      <c r="L28" s="370">
        <f>40501-K28</f>
        <v>17819</v>
      </c>
      <c r="M28" s="370">
        <v>17937</v>
      </c>
      <c r="N28" s="372">
        <v>10976</v>
      </c>
      <c r="O28" s="373">
        <v>23815</v>
      </c>
      <c r="P28" s="370">
        <v>17840</v>
      </c>
      <c r="Q28" s="370">
        <v>23665</v>
      </c>
      <c r="R28" s="369">
        <v>22765</v>
      </c>
      <c r="S28" s="371">
        <v>34791</v>
      </c>
      <c r="T28" s="370">
        <v>17424</v>
      </c>
      <c r="U28" s="370">
        <v>23153</v>
      </c>
      <c r="V28" s="372">
        <v>12976</v>
      </c>
      <c r="W28" s="371">
        <v>22264</v>
      </c>
      <c r="X28" s="455">
        <v>30878</v>
      </c>
      <c r="Y28" s="455">
        <v>-2541</v>
      </c>
      <c r="Z28" s="456">
        <v>-13530</v>
      </c>
      <c r="AA28" s="457">
        <v>-2045</v>
      </c>
      <c r="AB28" s="458">
        <v>26391</v>
      </c>
      <c r="AC28" s="455">
        <v>-11243</v>
      </c>
      <c r="AD28" s="456">
        <v>5791</v>
      </c>
      <c r="AE28" s="459">
        <v>10293</v>
      </c>
      <c r="AF28" s="455">
        <v>5561</v>
      </c>
      <c r="AG28" s="455">
        <v>9828</v>
      </c>
      <c r="AH28" s="456">
        <v>13630</v>
      </c>
      <c r="AI28" s="457">
        <v>15083</v>
      </c>
      <c r="AJ28" s="460">
        <v>8433</v>
      </c>
      <c r="AK28" s="374">
        <v>7096</v>
      </c>
      <c r="AL28" s="375">
        <v>30842</v>
      </c>
      <c r="AM28" s="457">
        <v>4320</v>
      </c>
      <c r="AN28" s="460">
        <v>5188</v>
      </c>
      <c r="AO28" s="458">
        <v>14254</v>
      </c>
      <c r="AP28" s="461">
        <v>7957</v>
      </c>
    </row>
    <row r="29" spans="2:74" s="342" customFormat="1" ht="39" customHeight="1">
      <c r="B29" s="376" t="s">
        <v>266</v>
      </c>
      <c r="C29" s="462">
        <v>-2651</v>
      </c>
      <c r="D29" s="378">
        <v>-2836</v>
      </c>
      <c r="E29" s="463">
        <v>-3007</v>
      </c>
      <c r="F29" s="464">
        <v>-3788</v>
      </c>
      <c r="G29" s="465">
        <v>-2726</v>
      </c>
      <c r="H29" s="378">
        <v>-2827</v>
      </c>
      <c r="I29" s="463">
        <v>-1557</v>
      </c>
      <c r="J29" s="466">
        <v>-4221</v>
      </c>
      <c r="K29" s="465">
        <v>-3852</v>
      </c>
      <c r="L29" s="463">
        <f>-9786-K29</f>
        <v>-5934</v>
      </c>
      <c r="M29" s="463">
        <v>-4459</v>
      </c>
      <c r="N29" s="466">
        <v>-2239</v>
      </c>
      <c r="O29" s="467">
        <v>-4742</v>
      </c>
      <c r="P29" s="468">
        <v>-4068</v>
      </c>
      <c r="Q29" s="468">
        <v>-4677</v>
      </c>
      <c r="R29" s="469">
        <v>-5354</v>
      </c>
      <c r="S29" s="470">
        <v>-5273</v>
      </c>
      <c r="T29" s="468">
        <v>-4742</v>
      </c>
      <c r="U29" s="468">
        <v>-4382</v>
      </c>
      <c r="V29" s="471">
        <v>-5721</v>
      </c>
      <c r="W29" s="470">
        <v>-5375</v>
      </c>
      <c r="X29" s="468">
        <v>-7640</v>
      </c>
      <c r="Y29" s="468">
        <v>-5106</v>
      </c>
      <c r="Z29" s="471">
        <v>-1108</v>
      </c>
      <c r="AA29" s="467">
        <v>-1577</v>
      </c>
      <c r="AB29" s="472">
        <v>-2044</v>
      </c>
      <c r="AC29" s="468">
        <v>-1673</v>
      </c>
      <c r="AD29" s="471">
        <v>-3268</v>
      </c>
      <c r="AE29" s="470">
        <v>-2143</v>
      </c>
      <c r="AF29" s="468">
        <v>-2867</v>
      </c>
      <c r="AG29" s="468">
        <v>-2874</v>
      </c>
      <c r="AH29" s="471">
        <v>-3516</v>
      </c>
      <c r="AI29" s="467">
        <v>-3496</v>
      </c>
      <c r="AJ29" s="469">
        <v>-2868</v>
      </c>
      <c r="AK29" s="473">
        <v>-3523</v>
      </c>
      <c r="AL29" s="474">
        <v>-8595</v>
      </c>
      <c r="AM29" s="467">
        <v>-2923</v>
      </c>
      <c r="AN29" s="469">
        <v>-2761</v>
      </c>
      <c r="AO29" s="472">
        <v>-1084</v>
      </c>
      <c r="AP29" s="475">
        <v>-4673</v>
      </c>
    </row>
    <row r="30" spans="2:74" ht="39" customHeight="1">
      <c r="B30" s="476" t="s">
        <v>267</v>
      </c>
      <c r="C30" s="469">
        <v>676</v>
      </c>
      <c r="D30" s="477">
        <v>2199</v>
      </c>
      <c r="E30" s="468">
        <v>-973</v>
      </c>
      <c r="F30" s="419">
        <v>21156</v>
      </c>
      <c r="G30" s="470">
        <v>-481</v>
      </c>
      <c r="H30" s="477">
        <v>-13377</v>
      </c>
      <c r="I30" s="468">
        <v>-969</v>
      </c>
      <c r="J30" s="471">
        <v>-3460</v>
      </c>
      <c r="K30" s="470">
        <v>-94</v>
      </c>
      <c r="L30" s="468">
        <f>-3129-K30</f>
        <v>-3035</v>
      </c>
      <c r="M30" s="468">
        <v>-2053</v>
      </c>
      <c r="N30" s="471">
        <v>-658</v>
      </c>
      <c r="O30" s="478">
        <v>-198</v>
      </c>
      <c r="P30" s="479">
        <v>368</v>
      </c>
      <c r="Q30" s="479">
        <v>-1546</v>
      </c>
      <c r="R30" s="480">
        <v>-3595</v>
      </c>
      <c r="S30" s="481">
        <v>-1113</v>
      </c>
      <c r="T30" s="479">
        <v>-2785</v>
      </c>
      <c r="U30" s="479">
        <v>-674</v>
      </c>
      <c r="V30" s="482">
        <v>2510</v>
      </c>
      <c r="W30" s="481">
        <v>911</v>
      </c>
      <c r="X30" s="479">
        <v>-1217</v>
      </c>
      <c r="Y30" s="479">
        <v>-868</v>
      </c>
      <c r="Z30" s="482">
        <v>3664</v>
      </c>
      <c r="AA30" s="478">
        <v>1839</v>
      </c>
      <c r="AB30" s="483">
        <v>-2211</v>
      </c>
      <c r="AC30" s="479">
        <v>1405</v>
      </c>
      <c r="AD30" s="482">
        <v>-739</v>
      </c>
      <c r="AE30" s="481">
        <v>-1252</v>
      </c>
      <c r="AF30" s="479">
        <v>982</v>
      </c>
      <c r="AG30" s="479">
        <v>-346</v>
      </c>
      <c r="AH30" s="482">
        <v>-8487</v>
      </c>
      <c r="AI30" s="478">
        <v>-4154</v>
      </c>
      <c r="AJ30" s="480">
        <v>-870</v>
      </c>
      <c r="AK30" s="472">
        <v>-26805</v>
      </c>
      <c r="AL30" s="475">
        <v>-11992</v>
      </c>
      <c r="AM30" s="478">
        <v>943</v>
      </c>
      <c r="AN30" s="480">
        <v>618</v>
      </c>
      <c r="AO30" s="483">
        <v>-4485</v>
      </c>
      <c r="AP30" s="484">
        <v>912</v>
      </c>
      <c r="BS30" s="22"/>
      <c r="BT30" s="22"/>
      <c r="BU30" s="22"/>
      <c r="BV30" s="22"/>
    </row>
    <row r="31" spans="2:74" ht="39" customHeight="1">
      <c r="B31" s="485" t="s">
        <v>345</v>
      </c>
      <c r="C31" s="381" t="s">
        <v>346</v>
      </c>
      <c r="D31" s="379" t="s">
        <v>346</v>
      </c>
      <c r="E31" s="379" t="s">
        <v>346</v>
      </c>
      <c r="F31" s="383" t="s">
        <v>346</v>
      </c>
      <c r="G31" s="381" t="s">
        <v>346</v>
      </c>
      <c r="H31" s="379" t="s">
        <v>346</v>
      </c>
      <c r="I31" s="379" t="s">
        <v>346</v>
      </c>
      <c r="J31" s="383" t="s">
        <v>346</v>
      </c>
      <c r="K31" s="381" t="s">
        <v>253</v>
      </c>
      <c r="L31" s="379" t="s">
        <v>346</v>
      </c>
      <c r="M31" s="379" t="s">
        <v>346</v>
      </c>
      <c r="N31" s="383" t="s">
        <v>346</v>
      </c>
      <c r="O31" s="384" t="s">
        <v>253</v>
      </c>
      <c r="P31" s="379" t="s">
        <v>253</v>
      </c>
      <c r="Q31" s="379" t="s">
        <v>253</v>
      </c>
      <c r="R31" s="377" t="s">
        <v>253</v>
      </c>
      <c r="S31" s="381" t="s">
        <v>253</v>
      </c>
      <c r="T31" s="379" t="s">
        <v>253</v>
      </c>
      <c r="U31" s="379" t="s">
        <v>253</v>
      </c>
      <c r="V31" s="383" t="s">
        <v>253</v>
      </c>
      <c r="W31" s="381" t="s">
        <v>253</v>
      </c>
      <c r="X31" s="379" t="s">
        <v>253</v>
      </c>
      <c r="Y31" s="379" t="s">
        <v>253</v>
      </c>
      <c r="Z31" s="383" t="s">
        <v>253</v>
      </c>
      <c r="AA31" s="373" t="s">
        <v>347</v>
      </c>
      <c r="AB31" s="385" t="s">
        <v>253</v>
      </c>
      <c r="AC31" s="379" t="s">
        <v>253</v>
      </c>
      <c r="AD31" s="383" t="s">
        <v>253</v>
      </c>
      <c r="AE31" s="371">
        <v>6897</v>
      </c>
      <c r="AF31" s="370">
        <v>3676</v>
      </c>
      <c r="AG31" s="370">
        <v>6606</v>
      </c>
      <c r="AH31" s="372">
        <v>1629</v>
      </c>
      <c r="AI31" s="373">
        <v>7433</v>
      </c>
      <c r="AJ31" s="369">
        <v>4695</v>
      </c>
      <c r="AK31" s="374">
        <v>-23232</v>
      </c>
      <c r="AL31" s="375">
        <v>10254</v>
      </c>
      <c r="AM31" s="373">
        <v>2340</v>
      </c>
      <c r="AN31" s="369">
        <v>3044</v>
      </c>
      <c r="AO31" s="374">
        <v>8685</v>
      </c>
      <c r="AP31" s="375">
        <v>4196</v>
      </c>
      <c r="BS31" s="22"/>
      <c r="BT31" s="22"/>
      <c r="BU31" s="22"/>
      <c r="BV31" s="22"/>
    </row>
    <row r="32" spans="2:74" s="45" customFormat="1" ht="39" customHeight="1" thickBot="1">
      <c r="B32" s="486" t="s">
        <v>270</v>
      </c>
      <c r="C32" s="469">
        <v>-244</v>
      </c>
      <c r="D32" s="487">
        <v>-678</v>
      </c>
      <c r="E32" s="468">
        <v>-647</v>
      </c>
      <c r="F32" s="488">
        <v>-713</v>
      </c>
      <c r="G32" s="470">
        <v>-268</v>
      </c>
      <c r="H32" s="487">
        <v>-1826</v>
      </c>
      <c r="I32" s="468">
        <v>-583</v>
      </c>
      <c r="J32" s="471">
        <v>-101</v>
      </c>
      <c r="K32" s="470">
        <v>-294</v>
      </c>
      <c r="L32" s="468">
        <f>-1678-K32</f>
        <v>-1384</v>
      </c>
      <c r="M32" s="468">
        <v>-534</v>
      </c>
      <c r="N32" s="471">
        <v>-1171</v>
      </c>
      <c r="O32" s="467">
        <v>-160</v>
      </c>
      <c r="P32" s="468">
        <v>-1498</v>
      </c>
      <c r="Q32" s="468">
        <v>-1165</v>
      </c>
      <c r="R32" s="469">
        <v>-2683</v>
      </c>
      <c r="S32" s="470">
        <v>-1335</v>
      </c>
      <c r="T32" s="468">
        <v>-1522</v>
      </c>
      <c r="U32" s="468">
        <v>19</v>
      </c>
      <c r="V32" s="471">
        <v>-631</v>
      </c>
      <c r="W32" s="470">
        <v>-1499</v>
      </c>
      <c r="X32" s="468">
        <v>-2408</v>
      </c>
      <c r="Y32" s="468">
        <v>-117</v>
      </c>
      <c r="Z32" s="471">
        <v>2694</v>
      </c>
      <c r="AA32" s="467">
        <v>219</v>
      </c>
      <c r="AB32" s="472">
        <v>-562</v>
      </c>
      <c r="AC32" s="468">
        <v>-449</v>
      </c>
      <c r="AD32" s="471">
        <v>-1040</v>
      </c>
      <c r="AE32" s="470">
        <v>-342</v>
      </c>
      <c r="AF32" s="468">
        <v>-1112</v>
      </c>
      <c r="AG32" s="468">
        <v>-950</v>
      </c>
      <c r="AH32" s="471">
        <v>-422</v>
      </c>
      <c r="AI32" s="467">
        <v>-556</v>
      </c>
      <c r="AJ32" s="469">
        <v>-1290</v>
      </c>
      <c r="AK32" s="472">
        <v>-508</v>
      </c>
      <c r="AL32" s="475">
        <v>-445</v>
      </c>
      <c r="AM32" s="467">
        <v>-689</v>
      </c>
      <c r="AN32" s="469">
        <v>-1680</v>
      </c>
      <c r="AO32" s="472">
        <v>-661</v>
      </c>
      <c r="AP32" s="475">
        <v>-972</v>
      </c>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row>
    <row r="33" spans="2:46" s="13" customFormat="1" ht="39" customHeight="1" thickTop="1">
      <c r="B33" s="489" t="s">
        <v>348</v>
      </c>
      <c r="C33" s="490">
        <v>-721</v>
      </c>
      <c r="D33" s="491">
        <v>-16788</v>
      </c>
      <c r="E33" s="491">
        <v>5745</v>
      </c>
      <c r="F33" s="492">
        <v>-21845</v>
      </c>
      <c r="G33" s="490">
        <v>9802</v>
      </c>
      <c r="H33" s="491">
        <v>-250873</v>
      </c>
      <c r="I33" s="491">
        <v>2114</v>
      </c>
      <c r="J33" s="493">
        <v>-173518</v>
      </c>
      <c r="K33" s="490">
        <f>SUM(K28:K32)-1</f>
        <v>18441</v>
      </c>
      <c r="L33" s="491">
        <f>25908-K33</f>
        <v>7467</v>
      </c>
      <c r="M33" s="491">
        <v>10889</v>
      </c>
      <c r="N33" s="493">
        <v>6909</v>
      </c>
      <c r="O33" s="494">
        <v>18713</v>
      </c>
      <c r="P33" s="491">
        <v>12643</v>
      </c>
      <c r="Q33" s="491">
        <v>16276</v>
      </c>
      <c r="R33" s="492">
        <v>11134</v>
      </c>
      <c r="S33" s="490">
        <v>27068</v>
      </c>
      <c r="T33" s="491">
        <v>8376</v>
      </c>
      <c r="U33" s="491">
        <v>18116</v>
      </c>
      <c r="V33" s="493">
        <v>9133</v>
      </c>
      <c r="W33" s="490">
        <v>16301</v>
      </c>
      <c r="X33" s="491">
        <v>19611</v>
      </c>
      <c r="Y33" s="491">
        <v>-8634</v>
      </c>
      <c r="Z33" s="493">
        <v>-8277</v>
      </c>
      <c r="AA33" s="494">
        <v>-1564</v>
      </c>
      <c r="AB33" s="495">
        <v>21572</v>
      </c>
      <c r="AC33" s="491">
        <v>-11961</v>
      </c>
      <c r="AD33" s="493">
        <v>747</v>
      </c>
      <c r="AE33" s="490">
        <v>6554</v>
      </c>
      <c r="AF33" s="491">
        <v>2564</v>
      </c>
      <c r="AG33" s="491">
        <v>5656</v>
      </c>
      <c r="AH33" s="493">
        <v>1207</v>
      </c>
      <c r="AI33" s="494">
        <v>6876</v>
      </c>
      <c r="AJ33" s="492">
        <v>3405</v>
      </c>
      <c r="AK33" s="495">
        <v>-23739</v>
      </c>
      <c r="AL33" s="496">
        <v>9809</v>
      </c>
      <c r="AM33" s="494">
        <v>1650</v>
      </c>
      <c r="AN33" s="492">
        <v>1365</v>
      </c>
      <c r="AO33" s="495">
        <v>8023</v>
      </c>
      <c r="AP33" s="496">
        <v>3225</v>
      </c>
    </row>
    <row r="34" spans="2:46" s="342" customFormat="1" ht="39" customHeight="1">
      <c r="C34" s="497"/>
      <c r="D34" s="497"/>
      <c r="E34" s="497"/>
      <c r="F34" s="497"/>
      <c r="G34" s="497"/>
      <c r="H34" s="497"/>
      <c r="I34" s="497"/>
      <c r="J34" s="497"/>
      <c r="K34" s="497"/>
      <c r="L34" s="497"/>
      <c r="M34" s="497"/>
      <c r="N34" s="497"/>
      <c r="O34" s="497"/>
      <c r="P34" s="497"/>
      <c r="Q34" s="497"/>
      <c r="R34" s="497"/>
      <c r="S34" s="469"/>
      <c r="T34" s="469"/>
      <c r="U34" s="469"/>
      <c r="V34" s="469"/>
      <c r="W34" s="469"/>
      <c r="X34" s="469"/>
      <c r="Y34" s="469"/>
      <c r="Z34" s="469"/>
      <c r="AA34" s="469"/>
      <c r="AB34" s="469"/>
      <c r="AC34" s="469"/>
      <c r="AD34" s="469"/>
      <c r="AE34" s="469"/>
      <c r="AF34" s="469"/>
      <c r="AG34" s="469"/>
      <c r="AH34" s="469"/>
      <c r="AI34" s="469"/>
      <c r="AM34" s="469"/>
      <c r="AN34" s="469"/>
      <c r="AQ34" s="469"/>
    </row>
    <row r="35" spans="2:46" ht="20.25" customHeight="1">
      <c r="B35" s="498" t="s">
        <v>349</v>
      </c>
      <c r="AI35" s="499"/>
      <c r="AJ35" s="499"/>
      <c r="AK35" s="499"/>
      <c r="AL35" s="499"/>
      <c r="AM35" s="499"/>
      <c r="AN35" s="499"/>
      <c r="AO35" s="499"/>
      <c r="AP35" s="499"/>
      <c r="AQ35" s="499"/>
    </row>
    <row r="36" spans="2:46">
      <c r="B36" s="500"/>
      <c r="C36" s="501"/>
      <c r="D36" s="501"/>
      <c r="E36" s="501"/>
      <c r="F36" s="501"/>
      <c r="G36" s="501"/>
      <c r="H36" s="501"/>
      <c r="I36" s="501"/>
      <c r="J36" s="501"/>
      <c r="K36" s="501"/>
      <c r="L36" s="501"/>
      <c r="M36" s="501"/>
      <c r="N36" s="501"/>
      <c r="O36" s="501"/>
      <c r="P36" s="501"/>
      <c r="Q36" s="501"/>
      <c r="R36" s="501"/>
      <c r="S36" s="502"/>
      <c r="T36" s="502"/>
      <c r="U36" s="502"/>
      <c r="V36" s="502"/>
      <c r="W36" s="502"/>
      <c r="X36" s="502"/>
      <c r="Y36" s="503"/>
      <c r="Z36" s="503"/>
      <c r="AA36" s="503"/>
      <c r="AB36" s="504"/>
      <c r="AC36" s="504"/>
      <c r="AD36" s="504"/>
      <c r="AE36" s="503"/>
      <c r="AF36" s="503"/>
      <c r="AG36" s="503"/>
      <c r="AH36" s="503"/>
      <c r="AI36" s="505"/>
      <c r="AJ36" s="506"/>
      <c r="AK36" s="506"/>
      <c r="AL36" s="506"/>
      <c r="AM36" s="505"/>
      <c r="AN36" s="505"/>
      <c r="AO36" s="506"/>
      <c r="AP36" s="506"/>
      <c r="AQ36" s="505"/>
      <c r="AR36" s="506"/>
      <c r="AS36" s="506"/>
      <c r="AT36" s="506"/>
    </row>
    <row r="37" spans="2:46">
      <c r="B37" s="500"/>
      <c r="C37" s="501"/>
      <c r="D37" s="501"/>
      <c r="E37" s="501"/>
      <c r="F37" s="501"/>
      <c r="G37" s="501"/>
      <c r="H37" s="501"/>
      <c r="I37" s="501"/>
      <c r="J37" s="501"/>
      <c r="K37" s="501"/>
      <c r="L37" s="501"/>
      <c r="M37" s="501"/>
      <c r="N37" s="501"/>
      <c r="O37" s="501"/>
      <c r="P37" s="501"/>
      <c r="Q37" s="501"/>
      <c r="R37" s="501"/>
      <c r="S37" s="502"/>
      <c r="T37" s="502"/>
      <c r="U37" s="502"/>
      <c r="V37" s="502"/>
      <c r="W37" s="502"/>
      <c r="X37" s="502"/>
      <c r="Y37" s="503"/>
      <c r="Z37" s="503"/>
      <c r="AA37" s="503"/>
      <c r="AB37" s="504"/>
      <c r="AC37" s="504"/>
      <c r="AD37" s="504"/>
      <c r="AE37" s="503"/>
      <c r="AF37" s="503"/>
      <c r="AG37" s="503"/>
      <c r="AH37" s="503"/>
      <c r="AI37" s="505"/>
      <c r="AJ37" s="506"/>
      <c r="AK37" s="506"/>
      <c r="AL37" s="506"/>
      <c r="AM37" s="505"/>
      <c r="AN37" s="505"/>
      <c r="AO37" s="506"/>
      <c r="AP37" s="506"/>
      <c r="AQ37" s="505"/>
      <c r="AR37" s="506"/>
      <c r="AS37" s="506"/>
      <c r="AT37" s="506"/>
    </row>
    <row r="38" spans="2:46">
      <c r="B38" s="500"/>
      <c r="C38" s="501"/>
      <c r="D38" s="501"/>
      <c r="E38" s="501"/>
      <c r="F38" s="501"/>
      <c r="G38" s="501"/>
      <c r="H38" s="501"/>
      <c r="I38" s="501"/>
      <c r="J38" s="501"/>
      <c r="K38" s="501"/>
      <c r="L38" s="501"/>
      <c r="M38" s="501"/>
      <c r="N38" s="501"/>
      <c r="O38" s="501"/>
      <c r="P38" s="501"/>
      <c r="Q38" s="501"/>
      <c r="R38" s="501"/>
      <c r="S38" s="502"/>
      <c r="T38" s="502"/>
      <c r="U38" s="502"/>
      <c r="V38" s="502"/>
      <c r="W38" s="502"/>
      <c r="X38" s="502"/>
      <c r="Y38" s="81"/>
      <c r="Z38" s="82"/>
      <c r="AA38" s="82"/>
      <c r="AB38" s="507"/>
      <c r="AC38" s="507"/>
      <c r="AD38" s="507"/>
      <c r="AE38" s="82"/>
      <c r="AF38" s="82"/>
      <c r="AG38" s="82"/>
      <c r="AH38" s="82"/>
      <c r="AI38" s="125"/>
      <c r="AJ38" s="508"/>
      <c r="AK38" s="508"/>
      <c r="AL38" s="508"/>
      <c r="AM38" s="125"/>
      <c r="AN38" s="125"/>
      <c r="AO38" s="508"/>
      <c r="AP38" s="508"/>
      <c r="AQ38" s="125"/>
      <c r="AR38" s="508"/>
      <c r="AS38" s="508"/>
      <c r="AT38" s="508"/>
    </row>
    <row r="39" spans="2:46">
      <c r="B39" s="500"/>
      <c r="C39" s="501"/>
      <c r="D39" s="501"/>
      <c r="E39" s="501"/>
      <c r="F39" s="501"/>
      <c r="G39" s="501"/>
      <c r="H39" s="501"/>
      <c r="I39" s="501"/>
      <c r="J39" s="501"/>
      <c r="K39" s="501"/>
      <c r="L39" s="501"/>
      <c r="M39" s="501"/>
      <c r="N39" s="501"/>
      <c r="O39" s="501"/>
      <c r="P39" s="501"/>
      <c r="Q39" s="501"/>
      <c r="R39" s="501"/>
      <c r="S39" s="502"/>
      <c r="T39" s="502"/>
      <c r="U39" s="502"/>
      <c r="V39" s="502"/>
      <c r="W39" s="502"/>
      <c r="X39" s="502"/>
      <c r="Y39" s="81"/>
      <c r="Z39" s="82"/>
      <c r="AA39" s="82"/>
      <c r="AB39" s="507"/>
      <c r="AC39" s="507"/>
      <c r="AD39" s="507"/>
      <c r="AE39" s="82"/>
      <c r="AF39" s="82"/>
      <c r="AG39" s="82"/>
      <c r="AH39" s="82"/>
      <c r="AI39" s="125"/>
      <c r="AJ39" s="508"/>
      <c r="AK39" s="508"/>
      <c r="AL39" s="508"/>
      <c r="AM39" s="125"/>
      <c r="AN39" s="125"/>
      <c r="AO39" s="508"/>
      <c r="AP39" s="508"/>
      <c r="AQ39" s="125"/>
      <c r="AR39" s="508"/>
      <c r="AS39" s="508"/>
      <c r="AT39" s="508"/>
    </row>
    <row r="44" spans="2:46"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1496062992125984" right="0.19685039370078741" top="0.78740157480314965" bottom="0.39370078740157483" header="0.27559055118110237" footer="0.35433070866141736"/>
  <pageSetup paperSize="8" scale="2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B09C-00F4-47C1-97E0-F94FD3951898}">
  <sheetPr>
    <pageSetUpPr fitToPage="1"/>
  </sheetPr>
  <dimension ref="A1:AO76"/>
  <sheetViews>
    <sheetView showGridLines="0" view="pageBreakPreview" zoomScale="40" zoomScaleNormal="70" zoomScaleSheetLayoutView="40" workbookViewId="0">
      <pane xSplit="1" topLeftCell="B1" activePane="topRight" state="frozen"/>
      <selection activeCell="U78" activeCellId="1" sqref="A1 U78"/>
      <selection pane="topRight"/>
    </sheetView>
  </sheetViews>
  <sheetFormatPr defaultColWidth="9" defaultRowHeight="14.25"/>
  <cols>
    <col min="1" max="1" width="86.25" style="717" customWidth="1"/>
    <col min="2" max="4" width="15.125" style="717" bestFit="1" customWidth="1"/>
    <col min="5" max="6" width="15.125" style="717" customWidth="1"/>
    <col min="7" max="11" width="15.125" style="1" customWidth="1"/>
    <col min="12" max="18" width="15.125" style="717" bestFit="1" customWidth="1"/>
    <col min="19" max="21" width="15.125" style="717" customWidth="1"/>
    <col min="22" max="41" width="15.25" style="717" customWidth="1"/>
    <col min="42" max="16384" width="9" style="717"/>
  </cols>
  <sheetData>
    <row r="1" spans="1:41" ht="22.5" customHeight="1">
      <c r="A1" s="1124" t="s">
        <v>582</v>
      </c>
    </row>
    <row r="2" spans="1:41" ht="22.5" customHeight="1">
      <c r="D2" s="80"/>
      <c r="E2" s="80"/>
      <c r="F2" s="80"/>
      <c r="G2" s="80"/>
      <c r="H2" s="80"/>
      <c r="J2" s="80"/>
      <c r="K2" s="80"/>
      <c r="L2" s="80"/>
      <c r="M2" s="80"/>
      <c r="N2" s="80"/>
      <c r="O2" s="80"/>
      <c r="P2" s="80"/>
      <c r="Q2" s="80"/>
      <c r="R2" s="80"/>
      <c r="S2" s="80"/>
      <c r="T2" s="80"/>
      <c r="U2" s="1054"/>
      <c r="V2" s="80"/>
      <c r="W2" s="80"/>
      <c r="X2" s="1054"/>
      <c r="Y2" s="1054"/>
      <c r="Z2" s="1054"/>
      <c r="AB2" s="1054"/>
      <c r="AC2" s="80"/>
      <c r="AD2" s="80"/>
      <c r="AE2" s="80"/>
      <c r="AF2" s="1054"/>
      <c r="AG2" s="1054"/>
      <c r="AH2" s="1054"/>
      <c r="AM2" s="1054"/>
      <c r="AN2" s="1054"/>
      <c r="AO2" s="1054" t="s">
        <v>568</v>
      </c>
    </row>
    <row r="3" spans="1:41" ht="5.25" customHeight="1"/>
    <row r="4" spans="1:41" s="851" customFormat="1" ht="28.5" customHeight="1">
      <c r="A4" s="1543"/>
      <c r="B4" s="821" t="s">
        <v>85</v>
      </c>
      <c r="C4" s="821" t="s">
        <v>85</v>
      </c>
      <c r="D4" s="821" t="s">
        <v>85</v>
      </c>
      <c r="E4" s="821" t="s">
        <v>85</v>
      </c>
      <c r="F4" s="821" t="s">
        <v>231</v>
      </c>
      <c r="G4" s="821" t="s">
        <v>231</v>
      </c>
      <c r="H4" s="821" t="s">
        <v>231</v>
      </c>
      <c r="I4" s="821" t="s">
        <v>231</v>
      </c>
      <c r="J4" s="821" t="s">
        <v>476</v>
      </c>
      <c r="K4" s="821" t="s">
        <v>476</v>
      </c>
      <c r="L4" s="821" t="s">
        <v>476</v>
      </c>
      <c r="M4" s="821" t="s">
        <v>476</v>
      </c>
      <c r="N4" s="821" t="s">
        <v>497</v>
      </c>
      <c r="O4" s="821" t="s">
        <v>497</v>
      </c>
      <c r="P4" s="821" t="s">
        <v>497</v>
      </c>
      <c r="Q4" s="821" t="s">
        <v>497</v>
      </c>
      <c r="R4" s="821" t="s">
        <v>513</v>
      </c>
      <c r="S4" s="821" t="s">
        <v>513</v>
      </c>
      <c r="T4" s="821" t="s">
        <v>513</v>
      </c>
      <c r="U4" s="821" t="s">
        <v>513</v>
      </c>
      <c r="V4" s="1125" t="s">
        <v>521</v>
      </c>
      <c r="W4" s="821" t="s">
        <v>521</v>
      </c>
      <c r="X4" s="821" t="s">
        <v>521</v>
      </c>
      <c r="Y4" s="821" t="s">
        <v>521</v>
      </c>
      <c r="Z4" s="821" t="s">
        <v>530</v>
      </c>
      <c r="AA4" s="821" t="s">
        <v>530</v>
      </c>
      <c r="AB4" s="821" t="s">
        <v>530</v>
      </c>
      <c r="AC4" s="821" t="s">
        <v>530</v>
      </c>
      <c r="AD4" s="821" t="s">
        <v>567</v>
      </c>
      <c r="AE4" s="821" t="s">
        <v>567</v>
      </c>
      <c r="AF4" s="821" t="s">
        <v>567</v>
      </c>
      <c r="AG4" s="821" t="s">
        <v>567</v>
      </c>
      <c r="AH4" s="821" t="s">
        <v>576</v>
      </c>
      <c r="AI4" s="821" t="s">
        <v>576</v>
      </c>
      <c r="AJ4" s="821" t="s">
        <v>576</v>
      </c>
      <c r="AK4" s="821" t="s">
        <v>576</v>
      </c>
      <c r="AL4" s="821" t="s">
        <v>611</v>
      </c>
      <c r="AM4" s="821" t="s">
        <v>611</v>
      </c>
      <c r="AN4" s="821" t="s">
        <v>611</v>
      </c>
      <c r="AO4" s="1126" t="s">
        <v>611</v>
      </c>
    </row>
    <row r="5" spans="1:41" s="851" customFormat="1" ht="28.5" customHeight="1">
      <c r="A5" s="1544"/>
      <c r="B5" s="987" t="s">
        <v>465</v>
      </c>
      <c r="C5" s="987" t="s">
        <v>466</v>
      </c>
      <c r="D5" s="987" t="s">
        <v>467</v>
      </c>
      <c r="E5" s="987" t="s">
        <v>468</v>
      </c>
      <c r="F5" s="987" t="s">
        <v>465</v>
      </c>
      <c r="G5" s="1402" t="s">
        <v>466</v>
      </c>
      <c r="H5" s="1402" t="s">
        <v>467</v>
      </c>
      <c r="I5" s="1402" t="s">
        <v>468</v>
      </c>
      <c r="J5" s="1402" t="s">
        <v>465</v>
      </c>
      <c r="K5" s="1402" t="s">
        <v>466</v>
      </c>
      <c r="L5" s="987" t="s">
        <v>467</v>
      </c>
      <c r="M5" s="987" t="s">
        <v>468</v>
      </c>
      <c r="N5" s="987" t="s">
        <v>465</v>
      </c>
      <c r="O5" s="987" t="s">
        <v>466</v>
      </c>
      <c r="P5" s="987" t="s">
        <v>467</v>
      </c>
      <c r="Q5" s="987" t="s">
        <v>468</v>
      </c>
      <c r="R5" s="987" t="s">
        <v>465</v>
      </c>
      <c r="S5" s="987" t="s">
        <v>466</v>
      </c>
      <c r="T5" s="987" t="s">
        <v>467</v>
      </c>
      <c r="U5" s="987" t="s">
        <v>468</v>
      </c>
      <c r="V5" s="1127" t="s">
        <v>465</v>
      </c>
      <c r="W5" s="987" t="s">
        <v>466</v>
      </c>
      <c r="X5" s="987" t="s">
        <v>467</v>
      </c>
      <c r="Y5" s="987" t="s">
        <v>468</v>
      </c>
      <c r="Z5" s="987" t="s">
        <v>465</v>
      </c>
      <c r="AA5" s="987" t="s">
        <v>466</v>
      </c>
      <c r="AB5" s="987" t="s">
        <v>467</v>
      </c>
      <c r="AC5" s="987" t="s">
        <v>468</v>
      </c>
      <c r="AD5" s="987" t="s">
        <v>569</v>
      </c>
      <c r="AE5" s="987" t="s">
        <v>466</v>
      </c>
      <c r="AF5" s="987" t="s">
        <v>467</v>
      </c>
      <c r="AG5" s="987" t="s">
        <v>468</v>
      </c>
      <c r="AH5" s="987" t="s">
        <v>465</v>
      </c>
      <c r="AI5" s="987" t="s">
        <v>466</v>
      </c>
      <c r="AJ5" s="987" t="s">
        <v>467</v>
      </c>
      <c r="AK5" s="987" t="s">
        <v>468</v>
      </c>
      <c r="AL5" s="987" t="s">
        <v>465</v>
      </c>
      <c r="AM5" s="987" t="s">
        <v>466</v>
      </c>
      <c r="AN5" s="987" t="s">
        <v>467</v>
      </c>
      <c r="AO5" s="1128" t="s">
        <v>468</v>
      </c>
    </row>
    <row r="6" spans="1:41" s="852" customFormat="1" ht="40.15" customHeight="1">
      <c r="A6" s="1129" t="s">
        <v>88</v>
      </c>
      <c r="B6" s="579"/>
      <c r="C6" s="579"/>
      <c r="D6" s="579"/>
      <c r="E6" s="579"/>
      <c r="F6" s="579"/>
      <c r="G6" s="579"/>
      <c r="H6" s="579"/>
      <c r="I6" s="579"/>
      <c r="J6" s="579"/>
      <c r="K6" s="579"/>
      <c r="L6" s="579"/>
      <c r="M6" s="579"/>
      <c r="N6" s="579"/>
      <c r="O6" s="579"/>
      <c r="P6" s="579"/>
      <c r="Q6" s="579"/>
      <c r="R6" s="579"/>
      <c r="S6" s="579"/>
      <c r="T6" s="76"/>
      <c r="U6" s="76"/>
      <c r="V6" s="1130"/>
      <c r="W6" s="76"/>
      <c r="X6" s="76"/>
      <c r="Y6" s="76"/>
      <c r="Z6" s="76"/>
      <c r="AA6" s="76"/>
      <c r="AB6" s="76"/>
      <c r="AC6" s="76"/>
      <c r="AD6" s="76"/>
      <c r="AE6" s="76"/>
      <c r="AF6" s="76"/>
      <c r="AG6" s="76"/>
      <c r="AH6" s="76"/>
      <c r="AI6" s="858"/>
      <c r="AJ6" s="858"/>
      <c r="AK6" s="858"/>
      <c r="AL6" s="76"/>
      <c r="AM6" s="76"/>
      <c r="AN6" s="76"/>
      <c r="AO6" s="97"/>
    </row>
    <row r="7" spans="1:41" s="852" customFormat="1" ht="40.15" customHeight="1">
      <c r="A7" s="1131" t="s">
        <v>549</v>
      </c>
      <c r="B7" s="76">
        <v>447145</v>
      </c>
      <c r="C7" s="76">
        <v>415321</v>
      </c>
      <c r="D7" s="76">
        <v>419214</v>
      </c>
      <c r="E7" s="76">
        <v>377553</v>
      </c>
      <c r="F7" s="76">
        <v>439194</v>
      </c>
      <c r="G7" s="76">
        <v>423355</v>
      </c>
      <c r="H7" s="76">
        <v>431707</v>
      </c>
      <c r="I7" s="76">
        <v>419920</v>
      </c>
      <c r="J7" s="76">
        <v>431664</v>
      </c>
      <c r="K7" s="76">
        <v>432939</v>
      </c>
      <c r="L7" s="76">
        <v>447914</v>
      </c>
      <c r="M7" s="76">
        <v>405648</v>
      </c>
      <c r="N7" s="76">
        <v>423701</v>
      </c>
      <c r="O7" s="76">
        <v>406050</v>
      </c>
      <c r="P7" s="76">
        <v>370849</v>
      </c>
      <c r="Q7" s="76">
        <v>366239</v>
      </c>
      <c r="R7" s="76">
        <v>353210</v>
      </c>
      <c r="S7" s="76">
        <v>337934</v>
      </c>
      <c r="T7" s="1132">
        <v>364182</v>
      </c>
      <c r="U7" s="1132">
        <v>408210</v>
      </c>
      <c r="V7" s="1133">
        <v>413076</v>
      </c>
      <c r="W7" s="681">
        <v>426825</v>
      </c>
      <c r="X7" s="648">
        <v>443639</v>
      </c>
      <c r="Y7" s="648">
        <v>433130</v>
      </c>
      <c r="Z7" s="681">
        <v>442558</v>
      </c>
      <c r="AA7" s="681">
        <v>446710</v>
      </c>
      <c r="AB7" s="681">
        <v>441464</v>
      </c>
      <c r="AC7" s="681">
        <v>418587</v>
      </c>
      <c r="AD7" s="681">
        <v>413366</v>
      </c>
      <c r="AE7" s="681">
        <v>431272</v>
      </c>
      <c r="AF7" s="681">
        <v>399010</v>
      </c>
      <c r="AG7" s="681">
        <v>407944</v>
      </c>
      <c r="AH7" s="681">
        <v>330069</v>
      </c>
      <c r="AI7" s="820">
        <v>374503</v>
      </c>
      <c r="AJ7" s="820">
        <v>391438</v>
      </c>
      <c r="AK7" s="820">
        <v>416717</v>
      </c>
      <c r="AL7" s="681">
        <v>468880</v>
      </c>
      <c r="AM7" s="681">
        <v>483501</v>
      </c>
      <c r="AN7" s="681">
        <v>522741</v>
      </c>
      <c r="AO7" s="1134">
        <v>523096</v>
      </c>
    </row>
    <row r="8" spans="1:41" s="852" customFormat="1" ht="40.15" customHeight="1">
      <c r="A8" s="1135" t="s">
        <v>550</v>
      </c>
      <c r="B8" s="272">
        <v>20570</v>
      </c>
      <c r="C8" s="272">
        <v>20476</v>
      </c>
      <c r="D8" s="272">
        <v>21740</v>
      </c>
      <c r="E8" s="272">
        <v>25731</v>
      </c>
      <c r="F8" s="272">
        <v>20496</v>
      </c>
      <c r="G8" s="272">
        <v>20963</v>
      </c>
      <c r="H8" s="272">
        <v>24863</v>
      </c>
      <c r="I8" s="272">
        <v>22606</v>
      </c>
      <c r="J8" s="272">
        <v>19733</v>
      </c>
      <c r="K8" s="272">
        <v>20845</v>
      </c>
      <c r="L8" s="272">
        <v>23224</v>
      </c>
      <c r="M8" s="272">
        <v>27733</v>
      </c>
      <c r="N8" s="272">
        <v>21236</v>
      </c>
      <c r="O8" s="272">
        <v>23150</v>
      </c>
      <c r="P8" s="272">
        <v>22576</v>
      </c>
      <c r="Q8" s="272">
        <v>24271</v>
      </c>
      <c r="R8" s="272">
        <v>21829</v>
      </c>
      <c r="S8" s="272">
        <v>21604</v>
      </c>
      <c r="T8" s="1136">
        <v>22159</v>
      </c>
      <c r="U8" s="1136">
        <v>26221</v>
      </c>
      <c r="V8" s="1137">
        <v>19368</v>
      </c>
      <c r="W8" s="682">
        <v>24774</v>
      </c>
      <c r="X8" s="649">
        <v>25923</v>
      </c>
      <c r="Y8" s="649">
        <v>29723</v>
      </c>
      <c r="Z8" s="682">
        <v>25351</v>
      </c>
      <c r="AA8" s="682">
        <v>27164</v>
      </c>
      <c r="AB8" s="682">
        <v>27383</v>
      </c>
      <c r="AC8" s="682">
        <v>26972</v>
      </c>
      <c r="AD8" s="682">
        <v>24060</v>
      </c>
      <c r="AE8" s="682">
        <v>25134</v>
      </c>
      <c r="AF8" s="682">
        <v>25755</v>
      </c>
      <c r="AG8" s="682">
        <v>28284</v>
      </c>
      <c r="AH8" s="682">
        <v>19210</v>
      </c>
      <c r="AI8" s="976">
        <v>20839</v>
      </c>
      <c r="AJ8" s="976">
        <v>23594</v>
      </c>
      <c r="AK8" s="976">
        <v>26115</v>
      </c>
      <c r="AL8" s="682">
        <v>23962</v>
      </c>
      <c r="AM8" s="682">
        <v>24350</v>
      </c>
      <c r="AN8" s="682">
        <v>25145</v>
      </c>
      <c r="AO8" s="1138">
        <v>29077</v>
      </c>
    </row>
    <row r="9" spans="1:41" s="852" customFormat="1" ht="40.15" customHeight="1">
      <c r="A9" s="1139" t="s">
        <v>91</v>
      </c>
      <c r="B9" s="265">
        <v>467715</v>
      </c>
      <c r="C9" s="265">
        <v>435797</v>
      </c>
      <c r="D9" s="265">
        <v>440955</v>
      </c>
      <c r="E9" s="265">
        <v>403283</v>
      </c>
      <c r="F9" s="265">
        <v>459690</v>
      </c>
      <c r="G9" s="265">
        <v>444318</v>
      </c>
      <c r="H9" s="265">
        <v>456570</v>
      </c>
      <c r="I9" s="265">
        <v>442526</v>
      </c>
      <c r="J9" s="265">
        <v>451397</v>
      </c>
      <c r="K9" s="265">
        <v>453784</v>
      </c>
      <c r="L9" s="265">
        <v>471139</v>
      </c>
      <c r="M9" s="265">
        <v>433381</v>
      </c>
      <c r="N9" s="265">
        <v>444937</v>
      </c>
      <c r="O9" s="265">
        <v>429201</v>
      </c>
      <c r="P9" s="265">
        <v>393425</v>
      </c>
      <c r="Q9" s="265">
        <v>390509</v>
      </c>
      <c r="R9" s="265">
        <v>375039</v>
      </c>
      <c r="S9" s="265">
        <v>359539</v>
      </c>
      <c r="T9" s="1140">
        <v>386340</v>
      </c>
      <c r="U9" s="1140">
        <v>434431</v>
      </c>
      <c r="V9" s="1141">
        <v>432445</v>
      </c>
      <c r="W9" s="683">
        <v>451599</v>
      </c>
      <c r="X9" s="650">
        <v>469562</v>
      </c>
      <c r="Y9" s="650">
        <v>462853</v>
      </c>
      <c r="Z9" s="683">
        <v>467910</v>
      </c>
      <c r="AA9" s="683">
        <v>473873</v>
      </c>
      <c r="AB9" s="683">
        <v>468847</v>
      </c>
      <c r="AC9" s="683">
        <v>445560</v>
      </c>
      <c r="AD9" s="683">
        <v>437426</v>
      </c>
      <c r="AE9" s="683">
        <v>456406</v>
      </c>
      <c r="AF9" s="683">
        <v>424766</v>
      </c>
      <c r="AG9" s="683">
        <v>436227</v>
      </c>
      <c r="AH9" s="683">
        <v>349280</v>
      </c>
      <c r="AI9" s="709">
        <v>395342</v>
      </c>
      <c r="AJ9" s="709">
        <v>415031</v>
      </c>
      <c r="AK9" s="709">
        <v>442832</v>
      </c>
      <c r="AL9" s="683">
        <v>492842</v>
      </c>
      <c r="AM9" s="683">
        <v>507852</v>
      </c>
      <c r="AN9" s="683">
        <v>547885</v>
      </c>
      <c r="AO9" s="1142">
        <v>552173</v>
      </c>
    </row>
    <row r="10" spans="1:41" s="852" customFormat="1" ht="40.15" customHeight="1">
      <c r="A10" s="1139" t="s">
        <v>26</v>
      </c>
      <c r="B10" s="265">
        <v>-419438</v>
      </c>
      <c r="C10" s="265">
        <v>-389004</v>
      </c>
      <c r="D10" s="265">
        <v>-394372</v>
      </c>
      <c r="E10" s="265">
        <v>-357690</v>
      </c>
      <c r="F10" s="265">
        <v>-409736</v>
      </c>
      <c r="G10" s="265">
        <v>-394805</v>
      </c>
      <c r="H10" s="265">
        <v>-403073</v>
      </c>
      <c r="I10" s="265">
        <v>-397268</v>
      </c>
      <c r="J10" s="265">
        <v>-404168</v>
      </c>
      <c r="K10" s="265">
        <v>-404820</v>
      </c>
      <c r="L10" s="265">
        <v>-418902</v>
      </c>
      <c r="M10" s="265">
        <v>-384123</v>
      </c>
      <c r="N10" s="265">
        <v>-399419</v>
      </c>
      <c r="O10" s="265">
        <v>-382997</v>
      </c>
      <c r="P10" s="265">
        <v>-351993</v>
      </c>
      <c r="Q10" s="265">
        <v>-342924</v>
      </c>
      <c r="R10" s="265">
        <v>-328216</v>
      </c>
      <c r="S10" s="265">
        <v>-314573</v>
      </c>
      <c r="T10" s="1143">
        <v>-336052</v>
      </c>
      <c r="U10" s="1143">
        <v>-375823</v>
      </c>
      <c r="V10" s="1144">
        <v>-380815</v>
      </c>
      <c r="W10" s="684">
        <v>-391768</v>
      </c>
      <c r="X10" s="650">
        <v>-412152</v>
      </c>
      <c r="Y10" s="650">
        <v>-399343</v>
      </c>
      <c r="Z10" s="684">
        <v>-408041</v>
      </c>
      <c r="AA10" s="684">
        <v>-412848</v>
      </c>
      <c r="AB10" s="684">
        <v>-407970</v>
      </c>
      <c r="AC10" s="684">
        <v>-386374</v>
      </c>
      <c r="AD10" s="684">
        <v>-382539</v>
      </c>
      <c r="AE10" s="684">
        <v>-401556</v>
      </c>
      <c r="AF10" s="684">
        <v>-375060</v>
      </c>
      <c r="AG10" s="684">
        <v>-375175</v>
      </c>
      <c r="AH10" s="684">
        <v>-310324</v>
      </c>
      <c r="AI10" s="708">
        <v>-349846</v>
      </c>
      <c r="AJ10" s="708">
        <v>-367010</v>
      </c>
      <c r="AK10" s="708">
        <v>-387185</v>
      </c>
      <c r="AL10" s="684">
        <v>-436396</v>
      </c>
      <c r="AM10" s="684">
        <v>-446581</v>
      </c>
      <c r="AN10" s="684">
        <v>-474947</v>
      </c>
      <c r="AO10" s="1145">
        <v>-471509</v>
      </c>
    </row>
    <row r="11" spans="1:41" s="852" customFormat="1" ht="40.15" customHeight="1">
      <c r="A11" s="1146" t="s">
        <v>17</v>
      </c>
      <c r="B11" s="581">
        <v>48276</v>
      </c>
      <c r="C11" s="581">
        <v>46794</v>
      </c>
      <c r="D11" s="581">
        <v>46583</v>
      </c>
      <c r="E11" s="581">
        <v>45592</v>
      </c>
      <c r="F11" s="581">
        <v>49954</v>
      </c>
      <c r="G11" s="581">
        <v>49512</v>
      </c>
      <c r="H11" s="581">
        <v>53497</v>
      </c>
      <c r="I11" s="581">
        <v>45258</v>
      </c>
      <c r="J11" s="581">
        <v>47229</v>
      </c>
      <c r="K11" s="581">
        <v>48964</v>
      </c>
      <c r="L11" s="581">
        <v>52236</v>
      </c>
      <c r="M11" s="581">
        <v>49259</v>
      </c>
      <c r="N11" s="581">
        <v>45517</v>
      </c>
      <c r="O11" s="581">
        <v>46205</v>
      </c>
      <c r="P11" s="581">
        <v>41431</v>
      </c>
      <c r="Q11" s="581">
        <v>47586</v>
      </c>
      <c r="R11" s="581">
        <v>46823</v>
      </c>
      <c r="S11" s="581">
        <v>44965</v>
      </c>
      <c r="T11" s="1147">
        <v>50288</v>
      </c>
      <c r="U11" s="1147">
        <v>58609</v>
      </c>
      <c r="V11" s="1148">
        <v>51629</v>
      </c>
      <c r="W11" s="969">
        <v>59831</v>
      </c>
      <c r="X11" s="651">
        <v>57410</v>
      </c>
      <c r="Y11" s="651">
        <v>63510</v>
      </c>
      <c r="Z11" s="969">
        <v>59868</v>
      </c>
      <c r="AA11" s="969">
        <v>61025</v>
      </c>
      <c r="AB11" s="969">
        <v>60878</v>
      </c>
      <c r="AC11" s="969">
        <v>59185</v>
      </c>
      <c r="AD11" s="969">
        <v>54887</v>
      </c>
      <c r="AE11" s="969">
        <v>54850</v>
      </c>
      <c r="AF11" s="969">
        <v>49706</v>
      </c>
      <c r="AG11" s="969">
        <v>61051</v>
      </c>
      <c r="AH11" s="969">
        <v>38955</v>
      </c>
      <c r="AI11" s="979">
        <v>45497</v>
      </c>
      <c r="AJ11" s="979">
        <v>48021</v>
      </c>
      <c r="AK11" s="979">
        <v>55647</v>
      </c>
      <c r="AL11" s="969">
        <v>56446</v>
      </c>
      <c r="AM11" s="969">
        <v>61270</v>
      </c>
      <c r="AN11" s="969">
        <v>72939</v>
      </c>
      <c r="AO11" s="1149">
        <v>80664</v>
      </c>
    </row>
    <row r="12" spans="1:41" s="865" customFormat="1" ht="40.15" customHeight="1">
      <c r="A12" s="1150" t="s">
        <v>641</v>
      </c>
      <c r="B12" s="272">
        <v>-38489</v>
      </c>
      <c r="C12" s="272">
        <v>-36989</v>
      </c>
      <c r="D12" s="272">
        <v>-38573</v>
      </c>
      <c r="E12" s="272">
        <v>-37040</v>
      </c>
      <c r="F12" s="272">
        <v>-38017</v>
      </c>
      <c r="G12" s="272">
        <v>-38623</v>
      </c>
      <c r="H12" s="272">
        <v>-41020</v>
      </c>
      <c r="I12" s="272">
        <v>-33968</v>
      </c>
      <c r="J12" s="272">
        <v>-37995</v>
      </c>
      <c r="K12" s="272">
        <v>-38652</v>
      </c>
      <c r="L12" s="272">
        <v>-40233</v>
      </c>
      <c r="M12" s="272">
        <v>-32859</v>
      </c>
      <c r="N12" s="272">
        <v>-38707</v>
      </c>
      <c r="O12" s="272">
        <v>-38157</v>
      </c>
      <c r="P12" s="272">
        <v>-38877</v>
      </c>
      <c r="Q12" s="272">
        <v>-38675</v>
      </c>
      <c r="R12" s="272">
        <v>-37686</v>
      </c>
      <c r="S12" s="272">
        <v>-36908</v>
      </c>
      <c r="T12" s="1151">
        <v>-37366</v>
      </c>
      <c r="U12" s="1151">
        <v>-41078</v>
      </c>
      <c r="V12" s="1152">
        <v>-38454</v>
      </c>
      <c r="W12" s="687">
        <v>-40062</v>
      </c>
      <c r="X12" s="647">
        <v>-40727</v>
      </c>
      <c r="Y12" s="647">
        <v>-43419</v>
      </c>
      <c r="Z12" s="687">
        <v>-42726</v>
      </c>
      <c r="AA12" s="687">
        <v>-42918</v>
      </c>
      <c r="AB12" s="687">
        <v>-42480</v>
      </c>
      <c r="AC12" s="687">
        <v>-45309</v>
      </c>
      <c r="AD12" s="687">
        <v>-42821</v>
      </c>
      <c r="AE12" s="687">
        <v>-42799</v>
      </c>
      <c r="AF12" s="687">
        <v>-44295</v>
      </c>
      <c r="AG12" s="687">
        <v>-43328</v>
      </c>
      <c r="AH12" s="687">
        <v>-38818</v>
      </c>
      <c r="AI12" s="981">
        <v>-40132</v>
      </c>
      <c r="AJ12" s="981">
        <v>-40545</v>
      </c>
      <c r="AK12" s="981">
        <v>-41585</v>
      </c>
      <c r="AL12" s="687">
        <v>-41785</v>
      </c>
      <c r="AM12" s="687">
        <v>-42022</v>
      </c>
      <c r="AN12" s="687">
        <v>-46252</v>
      </c>
      <c r="AO12" s="1153">
        <v>-50255</v>
      </c>
    </row>
    <row r="13" spans="1:41" s="852" customFormat="1" ht="40.15" customHeight="1">
      <c r="A13" s="1154" t="s">
        <v>92</v>
      </c>
      <c r="B13" s="580">
        <v>-767</v>
      </c>
      <c r="C13" s="580">
        <v>597</v>
      </c>
      <c r="D13" s="580">
        <v>-430</v>
      </c>
      <c r="E13" s="580">
        <v>-10060</v>
      </c>
      <c r="F13" s="580">
        <v>-752</v>
      </c>
      <c r="G13" s="580">
        <v>-753</v>
      </c>
      <c r="H13" s="580">
        <v>-2682</v>
      </c>
      <c r="I13" s="580">
        <v>-18711</v>
      </c>
      <c r="J13" s="580">
        <v>599</v>
      </c>
      <c r="K13" s="580">
        <v>-1276</v>
      </c>
      <c r="L13" s="580">
        <v>-838</v>
      </c>
      <c r="M13" s="580">
        <v>-12883</v>
      </c>
      <c r="N13" s="580">
        <v>1150</v>
      </c>
      <c r="O13" s="580">
        <v>504</v>
      </c>
      <c r="P13" s="580">
        <v>8134</v>
      </c>
      <c r="Q13" s="580">
        <v>-6869</v>
      </c>
      <c r="R13" s="580">
        <v>-557</v>
      </c>
      <c r="S13" s="580">
        <v>-423</v>
      </c>
      <c r="T13" s="1155">
        <v>5234</v>
      </c>
      <c r="U13" s="1156">
        <v>-283</v>
      </c>
      <c r="V13" s="1157">
        <v>947</v>
      </c>
      <c r="W13" s="700">
        <v>-3985</v>
      </c>
      <c r="X13" s="988">
        <v>501</v>
      </c>
      <c r="Y13" s="988">
        <v>-7341</v>
      </c>
      <c r="Z13" s="700">
        <v>4924</v>
      </c>
      <c r="AA13" s="700">
        <v>765</v>
      </c>
      <c r="AB13" s="700">
        <v>-1458</v>
      </c>
      <c r="AC13" s="700">
        <v>-1755</v>
      </c>
      <c r="AD13" s="700">
        <v>-132</v>
      </c>
      <c r="AE13" s="700">
        <v>139</v>
      </c>
      <c r="AF13" s="700">
        <v>1332</v>
      </c>
      <c r="AG13" s="700">
        <v>6191</v>
      </c>
      <c r="AH13" s="700">
        <v>1670</v>
      </c>
      <c r="AI13" s="815">
        <v>2144</v>
      </c>
      <c r="AJ13" s="999">
        <v>2131</v>
      </c>
      <c r="AK13" s="815">
        <v>-7082</v>
      </c>
      <c r="AL13" s="700">
        <v>1028</v>
      </c>
      <c r="AM13" s="700">
        <v>806</v>
      </c>
      <c r="AN13" s="700">
        <v>-4440</v>
      </c>
      <c r="AO13" s="1158">
        <v>-11178</v>
      </c>
    </row>
    <row r="14" spans="1:41" s="865" customFormat="1" ht="40.15" customHeight="1">
      <c r="A14" s="1159" t="s">
        <v>563</v>
      </c>
      <c r="B14" s="87">
        <v>110</v>
      </c>
      <c r="C14" s="87">
        <v>823</v>
      </c>
      <c r="D14" s="87">
        <v>237</v>
      </c>
      <c r="E14" s="87">
        <v>1039</v>
      </c>
      <c r="F14" s="87">
        <v>-110</v>
      </c>
      <c r="G14" s="87">
        <v>38</v>
      </c>
      <c r="H14" s="87">
        <v>562</v>
      </c>
      <c r="I14" s="87">
        <v>5642</v>
      </c>
      <c r="J14" s="87">
        <v>295</v>
      </c>
      <c r="K14" s="87">
        <v>237</v>
      </c>
      <c r="L14" s="87">
        <v>-83</v>
      </c>
      <c r="M14" s="87">
        <v>609</v>
      </c>
      <c r="N14" s="87">
        <v>375</v>
      </c>
      <c r="O14" s="87">
        <v>210</v>
      </c>
      <c r="P14" s="87">
        <v>655</v>
      </c>
      <c r="Q14" s="87">
        <v>258</v>
      </c>
      <c r="R14" s="87">
        <v>5</v>
      </c>
      <c r="S14" s="87">
        <v>10</v>
      </c>
      <c r="T14" s="1160">
        <v>4812</v>
      </c>
      <c r="U14" s="1161">
        <v>-30</v>
      </c>
      <c r="V14" s="1162">
        <v>1</v>
      </c>
      <c r="W14" s="995">
        <v>-3</v>
      </c>
      <c r="X14" s="653">
        <v>-141</v>
      </c>
      <c r="Y14" s="653">
        <v>-181</v>
      </c>
      <c r="Z14" s="995">
        <v>370</v>
      </c>
      <c r="AA14" s="995">
        <v>486</v>
      </c>
      <c r="AB14" s="995">
        <v>99</v>
      </c>
      <c r="AC14" s="995">
        <v>809</v>
      </c>
      <c r="AD14" s="995">
        <v>-37</v>
      </c>
      <c r="AE14" s="995">
        <v>429</v>
      </c>
      <c r="AF14" s="995">
        <v>2309</v>
      </c>
      <c r="AG14" s="995">
        <v>7573</v>
      </c>
      <c r="AH14" s="995">
        <v>34</v>
      </c>
      <c r="AI14" s="996">
        <v>2021</v>
      </c>
      <c r="AJ14" s="997">
        <v>841</v>
      </c>
      <c r="AK14" s="998">
        <v>-36</v>
      </c>
      <c r="AL14" s="995">
        <v>26</v>
      </c>
      <c r="AM14" s="995">
        <v>25</v>
      </c>
      <c r="AN14" s="995">
        <v>10</v>
      </c>
      <c r="AO14" s="1163">
        <v>6641</v>
      </c>
    </row>
    <row r="15" spans="1:41" s="865" customFormat="1" ht="40.15" customHeight="1">
      <c r="A15" s="1164" t="s">
        <v>551</v>
      </c>
      <c r="B15" s="74">
        <v>-334</v>
      </c>
      <c r="C15" s="74">
        <v>-485</v>
      </c>
      <c r="D15" s="74">
        <v>-1388</v>
      </c>
      <c r="E15" s="74">
        <v>-9342</v>
      </c>
      <c r="F15" s="74">
        <v>-229</v>
      </c>
      <c r="G15" s="74">
        <v>-69</v>
      </c>
      <c r="H15" s="74">
        <v>-4899</v>
      </c>
      <c r="I15" s="74">
        <v>-14264</v>
      </c>
      <c r="J15" s="74">
        <v>-181</v>
      </c>
      <c r="K15" s="74">
        <v>-176</v>
      </c>
      <c r="L15" s="74">
        <v>-60</v>
      </c>
      <c r="M15" s="74">
        <v>-17029</v>
      </c>
      <c r="N15" s="74">
        <v>-919</v>
      </c>
      <c r="O15" s="74">
        <v>-1000</v>
      </c>
      <c r="P15" s="74">
        <v>-7372</v>
      </c>
      <c r="Q15" s="74">
        <v>-14760</v>
      </c>
      <c r="R15" s="74">
        <v>-370</v>
      </c>
      <c r="S15" s="74">
        <v>-2438</v>
      </c>
      <c r="T15" s="1165">
        <v>-94</v>
      </c>
      <c r="U15" s="1165">
        <v>-1716</v>
      </c>
      <c r="V15" s="1166">
        <v>-21</v>
      </c>
      <c r="W15" s="685">
        <v>0</v>
      </c>
      <c r="X15" s="652">
        <v>-174</v>
      </c>
      <c r="Y15" s="652">
        <v>-4207</v>
      </c>
      <c r="Z15" s="685">
        <v>-65</v>
      </c>
      <c r="AA15" s="685">
        <v>0</v>
      </c>
      <c r="AB15" s="685">
        <v>-442</v>
      </c>
      <c r="AC15" s="685">
        <v>-2</v>
      </c>
      <c r="AD15" s="685">
        <v>0</v>
      </c>
      <c r="AE15" s="685">
        <v>-492</v>
      </c>
      <c r="AF15" s="685">
        <v>0</v>
      </c>
      <c r="AG15" s="685">
        <v>-2341</v>
      </c>
      <c r="AH15" s="685" t="s">
        <v>13</v>
      </c>
      <c r="AI15" s="975" t="s">
        <v>13</v>
      </c>
      <c r="AJ15" s="975">
        <v>-19</v>
      </c>
      <c r="AK15" s="975">
        <v>-5451</v>
      </c>
      <c r="AL15" s="822" t="s">
        <v>13</v>
      </c>
      <c r="AM15" s="822">
        <v>-165</v>
      </c>
      <c r="AN15" s="822">
        <v>-1198</v>
      </c>
      <c r="AO15" s="1167">
        <v>-1274</v>
      </c>
    </row>
    <row r="16" spans="1:41" s="865" customFormat="1" ht="40.15" customHeight="1">
      <c r="A16" s="1168" t="s">
        <v>593</v>
      </c>
      <c r="B16" s="76">
        <v>67</v>
      </c>
      <c r="C16" s="76">
        <v>26</v>
      </c>
      <c r="D16" s="76">
        <v>5</v>
      </c>
      <c r="E16" s="76">
        <v>2040</v>
      </c>
      <c r="F16" s="76">
        <v>66</v>
      </c>
      <c r="G16" s="76">
        <v>450</v>
      </c>
      <c r="H16" s="76">
        <v>627</v>
      </c>
      <c r="I16" s="76">
        <v>523</v>
      </c>
      <c r="J16" s="76">
        <v>142</v>
      </c>
      <c r="K16" s="76">
        <v>395</v>
      </c>
      <c r="L16" s="76">
        <v>227</v>
      </c>
      <c r="M16" s="76">
        <v>994</v>
      </c>
      <c r="N16" s="76">
        <v>370</v>
      </c>
      <c r="O16" s="76">
        <v>886</v>
      </c>
      <c r="P16" s="76">
        <v>10612</v>
      </c>
      <c r="Q16" s="76">
        <v>1041</v>
      </c>
      <c r="R16" s="76">
        <v>93</v>
      </c>
      <c r="S16" s="76">
        <v>1200</v>
      </c>
      <c r="T16" s="1132">
        <v>238</v>
      </c>
      <c r="U16" s="1169">
        <v>8827</v>
      </c>
      <c r="V16" s="1170">
        <v>1100</v>
      </c>
      <c r="W16" s="686">
        <v>528</v>
      </c>
      <c r="X16" s="652">
        <v>2289</v>
      </c>
      <c r="Y16" s="652">
        <v>3600</v>
      </c>
      <c r="Z16" s="686">
        <v>6101</v>
      </c>
      <c r="AA16" s="686">
        <v>1905</v>
      </c>
      <c r="AB16" s="686">
        <v>13</v>
      </c>
      <c r="AC16" s="686">
        <v>20</v>
      </c>
      <c r="AD16" s="686">
        <v>30</v>
      </c>
      <c r="AE16" s="686">
        <v>799</v>
      </c>
      <c r="AF16" s="686">
        <v>116</v>
      </c>
      <c r="AG16" s="686">
        <v>2470</v>
      </c>
      <c r="AH16" s="686">
        <v>2180</v>
      </c>
      <c r="AI16" s="814">
        <v>-27</v>
      </c>
      <c r="AJ16" s="820">
        <v>1698</v>
      </c>
      <c r="AK16" s="820">
        <v>72</v>
      </c>
      <c r="AL16" s="686">
        <v>75</v>
      </c>
      <c r="AM16" s="686">
        <v>2261</v>
      </c>
      <c r="AN16" s="686">
        <v>99</v>
      </c>
      <c r="AO16" s="1171">
        <v>3625</v>
      </c>
    </row>
    <row r="17" spans="1:41" s="865" customFormat="1" ht="40.15" customHeight="1">
      <c r="A17" s="1164" t="s">
        <v>552</v>
      </c>
      <c r="B17" s="76">
        <v>-175</v>
      </c>
      <c r="C17" s="76">
        <v>-205</v>
      </c>
      <c r="D17" s="76">
        <v>-277</v>
      </c>
      <c r="E17" s="76">
        <v>-2868</v>
      </c>
      <c r="F17" s="76">
        <v>-167</v>
      </c>
      <c r="G17" s="76">
        <v>-68</v>
      </c>
      <c r="H17" s="76">
        <v>235</v>
      </c>
      <c r="I17" s="76">
        <v>-2684</v>
      </c>
      <c r="J17" s="76">
        <v>-87</v>
      </c>
      <c r="K17" s="76">
        <v>-575</v>
      </c>
      <c r="L17" s="76">
        <v>17</v>
      </c>
      <c r="M17" s="76">
        <v>-1435</v>
      </c>
      <c r="N17" s="76">
        <v>-86</v>
      </c>
      <c r="O17" s="76">
        <v>-559</v>
      </c>
      <c r="P17" s="76">
        <v>171</v>
      </c>
      <c r="Q17" s="76">
        <v>-875</v>
      </c>
      <c r="R17" s="76">
        <v>-273</v>
      </c>
      <c r="S17" s="76">
        <v>-165</v>
      </c>
      <c r="T17" s="1132">
        <v>187</v>
      </c>
      <c r="U17" s="1169">
        <v>-7923</v>
      </c>
      <c r="V17" s="1170">
        <v>-192</v>
      </c>
      <c r="W17" s="686">
        <v>-4123</v>
      </c>
      <c r="X17" s="652">
        <v>-321</v>
      </c>
      <c r="Y17" s="652">
        <v>-7211</v>
      </c>
      <c r="Z17" s="686">
        <v>-891</v>
      </c>
      <c r="AA17" s="686">
        <v>-1510</v>
      </c>
      <c r="AB17" s="686">
        <v>-386</v>
      </c>
      <c r="AC17" s="686">
        <v>-312</v>
      </c>
      <c r="AD17" s="686">
        <v>-1</v>
      </c>
      <c r="AE17" s="686">
        <v>-206</v>
      </c>
      <c r="AF17" s="686">
        <v>1</v>
      </c>
      <c r="AG17" s="686">
        <v>-339</v>
      </c>
      <c r="AH17" s="686">
        <v>-4</v>
      </c>
      <c r="AI17" s="814">
        <v>-60</v>
      </c>
      <c r="AJ17" s="814">
        <v>-194</v>
      </c>
      <c r="AK17" s="814">
        <v>-1870</v>
      </c>
      <c r="AL17" s="686">
        <v>-113</v>
      </c>
      <c r="AM17" s="686">
        <v>-602</v>
      </c>
      <c r="AN17" s="686">
        <v>-2902</v>
      </c>
      <c r="AO17" s="1171">
        <v>-14598</v>
      </c>
    </row>
    <row r="18" spans="1:41" s="865" customFormat="1" ht="40.15" customHeight="1">
      <c r="A18" s="1164" t="s">
        <v>553</v>
      </c>
      <c r="B18" s="133">
        <v>2939</v>
      </c>
      <c r="C18" s="133">
        <v>2585</v>
      </c>
      <c r="D18" s="76">
        <v>2259</v>
      </c>
      <c r="E18" s="76">
        <v>2919</v>
      </c>
      <c r="F18" s="76">
        <v>3054</v>
      </c>
      <c r="G18" s="76">
        <v>1533</v>
      </c>
      <c r="H18" s="76">
        <v>2153</v>
      </c>
      <c r="I18" s="76">
        <v>3689</v>
      </c>
      <c r="J18" s="76">
        <v>2280</v>
      </c>
      <c r="K18" s="76">
        <v>3833</v>
      </c>
      <c r="L18" s="76">
        <v>3636</v>
      </c>
      <c r="M18" s="76">
        <v>7444</v>
      </c>
      <c r="N18" s="76">
        <v>3041</v>
      </c>
      <c r="O18" s="76">
        <v>2751</v>
      </c>
      <c r="P18" s="76">
        <v>6174</v>
      </c>
      <c r="Q18" s="76">
        <v>8680</v>
      </c>
      <c r="R18" s="76">
        <v>2169</v>
      </c>
      <c r="S18" s="76">
        <v>2159</v>
      </c>
      <c r="T18" s="1132">
        <v>2791</v>
      </c>
      <c r="U18" s="1169">
        <v>2447</v>
      </c>
      <c r="V18" s="1170">
        <v>2097</v>
      </c>
      <c r="W18" s="686">
        <v>1349</v>
      </c>
      <c r="X18" s="652">
        <v>1179</v>
      </c>
      <c r="Y18" s="652">
        <v>2138</v>
      </c>
      <c r="Z18" s="686">
        <v>1394</v>
      </c>
      <c r="AA18" s="686">
        <v>1422</v>
      </c>
      <c r="AB18" s="686">
        <v>1112</v>
      </c>
      <c r="AC18" s="686">
        <v>1185</v>
      </c>
      <c r="AD18" s="686">
        <v>1368</v>
      </c>
      <c r="AE18" s="686">
        <v>1303</v>
      </c>
      <c r="AF18" s="686">
        <v>1548</v>
      </c>
      <c r="AG18" s="686">
        <v>1581</v>
      </c>
      <c r="AH18" s="686">
        <v>1348</v>
      </c>
      <c r="AI18" s="814">
        <v>1796</v>
      </c>
      <c r="AJ18" s="820">
        <v>1481</v>
      </c>
      <c r="AK18" s="820">
        <v>3380</v>
      </c>
      <c r="AL18" s="686">
        <v>2113</v>
      </c>
      <c r="AM18" s="686">
        <v>1213</v>
      </c>
      <c r="AN18" s="686">
        <v>2420</v>
      </c>
      <c r="AO18" s="1171">
        <v>1611</v>
      </c>
    </row>
    <row r="19" spans="1:41" s="865" customFormat="1" ht="40.15" customHeight="1">
      <c r="A19" s="1172" t="s">
        <v>554</v>
      </c>
      <c r="B19" s="272">
        <v>-3375</v>
      </c>
      <c r="C19" s="272">
        <v>-2147</v>
      </c>
      <c r="D19" s="272">
        <v>-1266</v>
      </c>
      <c r="E19" s="272">
        <v>-3848</v>
      </c>
      <c r="F19" s="272">
        <v>-3365</v>
      </c>
      <c r="G19" s="272">
        <v>-2637</v>
      </c>
      <c r="H19" s="272">
        <v>-1362</v>
      </c>
      <c r="I19" s="272">
        <v>-11616</v>
      </c>
      <c r="J19" s="272">
        <v>-1848</v>
      </c>
      <c r="K19" s="272">
        <v>-4993</v>
      </c>
      <c r="L19" s="272">
        <v>-4574</v>
      </c>
      <c r="M19" s="272">
        <v>-3467</v>
      </c>
      <c r="N19" s="272">
        <v>-1629</v>
      </c>
      <c r="O19" s="272">
        <v>-1786</v>
      </c>
      <c r="P19" s="272">
        <v>-2106</v>
      </c>
      <c r="Q19" s="272">
        <v>-1212</v>
      </c>
      <c r="R19" s="272">
        <v>-2182</v>
      </c>
      <c r="S19" s="272">
        <v>-1188</v>
      </c>
      <c r="T19" s="1151">
        <v>-2700</v>
      </c>
      <c r="U19" s="1151">
        <v>-1888</v>
      </c>
      <c r="V19" s="1152">
        <v>-2037</v>
      </c>
      <c r="W19" s="687">
        <v>-1735</v>
      </c>
      <c r="X19" s="647">
        <v>-2333</v>
      </c>
      <c r="Y19" s="647">
        <v>-1479</v>
      </c>
      <c r="Z19" s="687">
        <v>-1984</v>
      </c>
      <c r="AA19" s="687">
        <v>-1538</v>
      </c>
      <c r="AB19" s="687">
        <v>-1854</v>
      </c>
      <c r="AC19" s="687">
        <v>-3456</v>
      </c>
      <c r="AD19" s="687">
        <v>-1491</v>
      </c>
      <c r="AE19" s="687">
        <v>-1694</v>
      </c>
      <c r="AF19" s="687">
        <v>-2642</v>
      </c>
      <c r="AG19" s="687">
        <v>-2753</v>
      </c>
      <c r="AH19" s="687">
        <v>-1888</v>
      </c>
      <c r="AI19" s="981">
        <v>-1587</v>
      </c>
      <c r="AJ19" s="981">
        <v>-1673</v>
      </c>
      <c r="AK19" s="981">
        <v>-3179</v>
      </c>
      <c r="AL19" s="687">
        <v>-1073</v>
      </c>
      <c r="AM19" s="687">
        <v>-1926</v>
      </c>
      <c r="AN19" s="687">
        <v>-2870</v>
      </c>
      <c r="AO19" s="1153">
        <v>-7183</v>
      </c>
    </row>
    <row r="20" spans="1:41" s="852" customFormat="1" ht="40.15" customHeight="1">
      <c r="A20" s="1139" t="s">
        <v>194</v>
      </c>
      <c r="B20" s="265">
        <v>9019</v>
      </c>
      <c r="C20" s="265">
        <v>10401</v>
      </c>
      <c r="D20" s="265">
        <v>7580</v>
      </c>
      <c r="E20" s="265">
        <v>-1507</v>
      </c>
      <c r="F20" s="265">
        <v>11184</v>
      </c>
      <c r="G20" s="265">
        <v>10136</v>
      </c>
      <c r="H20" s="265">
        <v>9796</v>
      </c>
      <c r="I20" s="265">
        <v>-7422</v>
      </c>
      <c r="J20" s="265">
        <v>9833</v>
      </c>
      <c r="K20" s="265">
        <v>9035</v>
      </c>
      <c r="L20" s="265">
        <v>11165</v>
      </c>
      <c r="M20" s="265">
        <v>3517</v>
      </c>
      <c r="N20" s="265">
        <v>7960</v>
      </c>
      <c r="O20" s="265">
        <v>8552</v>
      </c>
      <c r="P20" s="265">
        <v>10688</v>
      </c>
      <c r="Q20" s="265">
        <v>2042</v>
      </c>
      <c r="R20" s="265">
        <v>8579</v>
      </c>
      <c r="S20" s="265">
        <v>7634</v>
      </c>
      <c r="T20" s="1173">
        <v>18157</v>
      </c>
      <c r="U20" s="1173">
        <v>17248</v>
      </c>
      <c r="V20" s="1144">
        <v>14122</v>
      </c>
      <c r="W20" s="684">
        <v>15783</v>
      </c>
      <c r="X20" s="650">
        <v>17184</v>
      </c>
      <c r="Y20" s="650">
        <v>12749</v>
      </c>
      <c r="Z20" s="684" t="s">
        <v>13</v>
      </c>
      <c r="AA20" s="684" t="s">
        <v>25</v>
      </c>
      <c r="AB20" s="684" t="s">
        <v>25</v>
      </c>
      <c r="AC20" s="684" t="s">
        <v>25</v>
      </c>
      <c r="AD20" s="684" t="s">
        <v>25</v>
      </c>
      <c r="AE20" s="684" t="s">
        <v>25</v>
      </c>
      <c r="AF20" s="684" t="s">
        <v>25</v>
      </c>
      <c r="AG20" s="684" t="s">
        <v>13</v>
      </c>
      <c r="AH20" s="684" t="s">
        <v>13</v>
      </c>
      <c r="AI20" s="708" t="s">
        <v>25</v>
      </c>
      <c r="AJ20" s="708" t="s">
        <v>25</v>
      </c>
      <c r="AK20" s="708" t="s">
        <v>13</v>
      </c>
      <c r="AL20" s="823" t="s">
        <v>13</v>
      </c>
      <c r="AM20" s="823" t="s">
        <v>25</v>
      </c>
      <c r="AN20" s="823" t="s">
        <v>13</v>
      </c>
      <c r="AO20" s="1174" t="s">
        <v>13</v>
      </c>
    </row>
    <row r="21" spans="1:41" s="972" customFormat="1" ht="40.15" customHeight="1">
      <c r="A21" s="993" t="s">
        <v>99</v>
      </c>
      <c r="B21" s="973">
        <v>2561</v>
      </c>
      <c r="C21" s="973">
        <v>1800</v>
      </c>
      <c r="D21" s="973">
        <v>2051</v>
      </c>
      <c r="E21" s="973">
        <v>1610</v>
      </c>
      <c r="F21" s="973">
        <v>2674</v>
      </c>
      <c r="G21" s="1403">
        <v>1797</v>
      </c>
      <c r="H21" s="1403">
        <v>2323</v>
      </c>
      <c r="I21" s="1403">
        <v>2419</v>
      </c>
      <c r="J21" s="1403">
        <v>2816</v>
      </c>
      <c r="K21" s="1403">
        <v>1837</v>
      </c>
      <c r="L21" s="973">
        <v>2697</v>
      </c>
      <c r="M21" s="973">
        <v>2045</v>
      </c>
      <c r="N21" s="973">
        <v>3014</v>
      </c>
      <c r="O21" s="973">
        <v>1569</v>
      </c>
      <c r="P21" s="973">
        <v>2107</v>
      </c>
      <c r="Q21" s="973">
        <v>1552</v>
      </c>
      <c r="R21" s="973">
        <v>2366</v>
      </c>
      <c r="S21" s="973">
        <v>1743</v>
      </c>
      <c r="T21" s="973">
        <v>1880</v>
      </c>
      <c r="U21" s="973">
        <v>2079</v>
      </c>
      <c r="V21" s="1175">
        <v>2821</v>
      </c>
      <c r="W21" s="974">
        <v>1661</v>
      </c>
      <c r="X21" s="974">
        <v>3339</v>
      </c>
      <c r="Y21" s="974">
        <v>2500</v>
      </c>
      <c r="Z21" s="974">
        <v>3738</v>
      </c>
      <c r="AA21" s="974">
        <v>2716</v>
      </c>
      <c r="AB21" s="974">
        <v>2901</v>
      </c>
      <c r="AC21" s="974">
        <v>3040</v>
      </c>
      <c r="AD21" s="974">
        <v>3396</v>
      </c>
      <c r="AE21" s="974">
        <v>2305</v>
      </c>
      <c r="AF21" s="974">
        <v>2924</v>
      </c>
      <c r="AG21" s="974">
        <v>2169</v>
      </c>
      <c r="AH21" s="969">
        <v>2352</v>
      </c>
      <c r="AI21" s="974">
        <v>2089</v>
      </c>
      <c r="AJ21" s="974">
        <v>2140</v>
      </c>
      <c r="AK21" s="974">
        <v>1925</v>
      </c>
      <c r="AL21" s="969">
        <v>2681</v>
      </c>
      <c r="AM21" s="969">
        <f>5365-AL21</f>
        <v>2684</v>
      </c>
      <c r="AN21" s="969">
        <v>4439</v>
      </c>
      <c r="AO21" s="1149">
        <v>3513</v>
      </c>
    </row>
    <row r="22" spans="1:41" s="865" customFormat="1" ht="40.15" customHeight="1">
      <c r="A22" s="1164" t="s">
        <v>555</v>
      </c>
      <c r="B22" s="76">
        <v>1248</v>
      </c>
      <c r="C22" s="76">
        <v>1236</v>
      </c>
      <c r="D22" s="76">
        <v>1410</v>
      </c>
      <c r="E22" s="76">
        <v>1090</v>
      </c>
      <c r="F22" s="76">
        <v>1385</v>
      </c>
      <c r="G22" s="76">
        <v>1318</v>
      </c>
      <c r="H22" s="76">
        <v>1366</v>
      </c>
      <c r="I22" s="76">
        <v>1290</v>
      </c>
      <c r="J22" s="76">
        <v>1397</v>
      </c>
      <c r="K22" s="76">
        <v>1210</v>
      </c>
      <c r="L22" s="76">
        <v>1400</v>
      </c>
      <c r="M22" s="76">
        <v>853</v>
      </c>
      <c r="N22" s="76">
        <v>1196</v>
      </c>
      <c r="O22" s="76">
        <v>938</v>
      </c>
      <c r="P22" s="76">
        <v>1059</v>
      </c>
      <c r="Q22" s="76">
        <v>700</v>
      </c>
      <c r="R22" s="76">
        <v>988</v>
      </c>
      <c r="S22" s="76">
        <v>902</v>
      </c>
      <c r="T22" s="1132">
        <v>869</v>
      </c>
      <c r="U22" s="1132">
        <v>1144</v>
      </c>
      <c r="V22" s="1170">
        <v>1280</v>
      </c>
      <c r="W22" s="686">
        <v>1105</v>
      </c>
      <c r="X22" s="652">
        <v>1634</v>
      </c>
      <c r="Y22" s="652">
        <v>1663</v>
      </c>
      <c r="Z22" s="686">
        <v>1741</v>
      </c>
      <c r="AA22" s="686">
        <v>1864</v>
      </c>
      <c r="AB22" s="686">
        <v>1522</v>
      </c>
      <c r="AC22" s="686">
        <v>1957</v>
      </c>
      <c r="AD22" s="686">
        <v>1762</v>
      </c>
      <c r="AE22" s="686">
        <v>1925</v>
      </c>
      <c r="AF22" s="686">
        <v>1363</v>
      </c>
      <c r="AG22" s="686">
        <v>1515</v>
      </c>
      <c r="AH22" s="686">
        <v>1232</v>
      </c>
      <c r="AI22" s="814">
        <v>1731</v>
      </c>
      <c r="AJ22" s="820">
        <v>1270</v>
      </c>
      <c r="AK22" s="820">
        <v>1185</v>
      </c>
      <c r="AL22" s="686">
        <v>1420</v>
      </c>
      <c r="AM22" s="686">
        <v>1808</v>
      </c>
      <c r="AN22" s="686">
        <v>2060</v>
      </c>
      <c r="AO22" s="1171">
        <v>2137</v>
      </c>
    </row>
    <row r="23" spans="1:41" s="865" customFormat="1" ht="40.15" customHeight="1">
      <c r="A23" s="1164" t="s">
        <v>556</v>
      </c>
      <c r="B23" s="76">
        <v>1312</v>
      </c>
      <c r="C23" s="76">
        <v>387</v>
      </c>
      <c r="D23" s="76">
        <v>597</v>
      </c>
      <c r="E23" s="76">
        <v>465</v>
      </c>
      <c r="F23" s="76">
        <v>1279</v>
      </c>
      <c r="G23" s="76">
        <v>482</v>
      </c>
      <c r="H23" s="76">
        <v>911</v>
      </c>
      <c r="I23" s="76">
        <v>1138</v>
      </c>
      <c r="J23" s="76">
        <v>1419</v>
      </c>
      <c r="K23" s="76">
        <v>585</v>
      </c>
      <c r="L23" s="76">
        <v>1237</v>
      </c>
      <c r="M23" s="76">
        <v>1215</v>
      </c>
      <c r="N23" s="76">
        <v>1793</v>
      </c>
      <c r="O23" s="76">
        <v>656</v>
      </c>
      <c r="P23" s="76">
        <v>1048</v>
      </c>
      <c r="Q23" s="76">
        <v>852</v>
      </c>
      <c r="R23" s="76">
        <v>1378</v>
      </c>
      <c r="S23" s="76">
        <v>841</v>
      </c>
      <c r="T23" s="1132">
        <v>1011</v>
      </c>
      <c r="U23" s="1132">
        <v>935</v>
      </c>
      <c r="V23" s="1170">
        <v>1540</v>
      </c>
      <c r="W23" s="686">
        <v>514</v>
      </c>
      <c r="X23" s="652">
        <v>1687</v>
      </c>
      <c r="Y23" s="652">
        <v>898</v>
      </c>
      <c r="Z23" s="686">
        <v>1874</v>
      </c>
      <c r="AA23" s="686">
        <v>757</v>
      </c>
      <c r="AB23" s="686">
        <v>1494</v>
      </c>
      <c r="AC23" s="686">
        <v>1042</v>
      </c>
      <c r="AD23" s="686">
        <v>1634</v>
      </c>
      <c r="AE23" s="686">
        <v>380</v>
      </c>
      <c r="AF23" s="686">
        <v>1560</v>
      </c>
      <c r="AG23" s="686">
        <v>654</v>
      </c>
      <c r="AH23" s="686">
        <v>1120</v>
      </c>
      <c r="AI23" s="814">
        <v>357</v>
      </c>
      <c r="AJ23" s="820">
        <v>871</v>
      </c>
      <c r="AK23" s="820">
        <v>686</v>
      </c>
      <c r="AL23" s="686">
        <v>1213</v>
      </c>
      <c r="AM23" s="686">
        <v>723</v>
      </c>
      <c r="AN23" s="686">
        <v>2141</v>
      </c>
      <c r="AO23" s="1171">
        <v>986</v>
      </c>
    </row>
    <row r="24" spans="1:41" s="865" customFormat="1" ht="40.15" customHeight="1">
      <c r="A24" s="1164" t="s">
        <v>195</v>
      </c>
      <c r="B24" s="76" t="s">
        <v>25</v>
      </c>
      <c r="C24" s="76">
        <v>177</v>
      </c>
      <c r="D24" s="76">
        <v>45</v>
      </c>
      <c r="E24" s="76">
        <v>54</v>
      </c>
      <c r="F24" s="76">
        <v>10</v>
      </c>
      <c r="G24" s="76">
        <v>-3</v>
      </c>
      <c r="H24" s="76">
        <v>46</v>
      </c>
      <c r="I24" s="76">
        <v>-10</v>
      </c>
      <c r="J24" s="76" t="s">
        <v>13</v>
      </c>
      <c r="K24" s="76">
        <v>41</v>
      </c>
      <c r="L24" s="76">
        <v>60</v>
      </c>
      <c r="M24" s="76">
        <v>-23</v>
      </c>
      <c r="N24" s="76">
        <v>24</v>
      </c>
      <c r="O24" s="76">
        <v>-24</v>
      </c>
      <c r="P24" s="76" t="s">
        <v>13</v>
      </c>
      <c r="Q24" s="76" t="s">
        <v>13</v>
      </c>
      <c r="R24" s="76" t="s">
        <v>13</v>
      </c>
      <c r="S24" s="76" t="s">
        <v>13</v>
      </c>
      <c r="T24" s="76" t="s">
        <v>13</v>
      </c>
      <c r="U24" s="985" t="s">
        <v>25</v>
      </c>
      <c r="V24" s="1176" t="s">
        <v>25</v>
      </c>
      <c r="W24" s="1177">
        <v>43</v>
      </c>
      <c r="X24" s="652">
        <v>17</v>
      </c>
      <c r="Y24" s="652">
        <v>-60</v>
      </c>
      <c r="Z24" s="1177">
        <v>122</v>
      </c>
      <c r="AA24" s="686">
        <v>95</v>
      </c>
      <c r="AB24" s="686">
        <v>-115</v>
      </c>
      <c r="AC24" s="686">
        <v>41</v>
      </c>
      <c r="AD24" s="686" t="s">
        <v>25</v>
      </c>
      <c r="AE24" s="686" t="s">
        <v>25</v>
      </c>
      <c r="AF24" s="686" t="s">
        <v>25</v>
      </c>
      <c r="AG24" s="686" t="s">
        <v>25</v>
      </c>
      <c r="AH24" s="686" t="s">
        <v>25</v>
      </c>
      <c r="AI24" s="814" t="s">
        <v>25</v>
      </c>
      <c r="AJ24" s="814" t="s">
        <v>25</v>
      </c>
      <c r="AK24" s="814">
        <v>53</v>
      </c>
      <c r="AL24" s="686">
        <v>47</v>
      </c>
      <c r="AM24" s="686">
        <v>153</v>
      </c>
      <c r="AN24" s="686">
        <v>238</v>
      </c>
      <c r="AO24" s="1171">
        <v>390</v>
      </c>
    </row>
    <row r="25" spans="1:41" s="972" customFormat="1" ht="40.15" customHeight="1">
      <c r="A25" s="984" t="s">
        <v>101</v>
      </c>
      <c r="B25" s="982">
        <v>-5570</v>
      </c>
      <c r="C25" s="982">
        <v>-5379</v>
      </c>
      <c r="D25" s="982">
        <v>-5258</v>
      </c>
      <c r="E25" s="982">
        <v>-5040</v>
      </c>
      <c r="F25" s="982">
        <v>-5151</v>
      </c>
      <c r="G25" s="1404">
        <v>-5043</v>
      </c>
      <c r="H25" s="1404">
        <v>-4945</v>
      </c>
      <c r="I25" s="1404">
        <v>-4716</v>
      </c>
      <c r="J25" s="1404">
        <v>-5070</v>
      </c>
      <c r="K25" s="1404">
        <v>-5173</v>
      </c>
      <c r="L25" s="982">
        <v>-4941</v>
      </c>
      <c r="M25" s="982">
        <v>-3791</v>
      </c>
      <c r="N25" s="982">
        <v>-4421</v>
      </c>
      <c r="O25" s="982">
        <v>-4160</v>
      </c>
      <c r="P25" s="982">
        <v>-4181</v>
      </c>
      <c r="Q25" s="982">
        <v>-3617</v>
      </c>
      <c r="R25" s="982">
        <v>-3931</v>
      </c>
      <c r="S25" s="982">
        <v>-3562</v>
      </c>
      <c r="T25" s="982">
        <v>-3302</v>
      </c>
      <c r="U25" s="982">
        <v>-3610</v>
      </c>
      <c r="V25" s="1178">
        <v>-3780</v>
      </c>
      <c r="W25" s="983">
        <v>-3591</v>
      </c>
      <c r="X25" s="983">
        <v>-3761</v>
      </c>
      <c r="Y25" s="983">
        <v>-3742</v>
      </c>
      <c r="Z25" s="983">
        <v>-4176</v>
      </c>
      <c r="AA25" s="983">
        <v>-3607</v>
      </c>
      <c r="AB25" s="983">
        <v>-3974</v>
      </c>
      <c r="AC25" s="983">
        <v>-3533</v>
      </c>
      <c r="AD25" s="983">
        <v>-3993</v>
      </c>
      <c r="AE25" s="983">
        <v>-3788</v>
      </c>
      <c r="AF25" s="983">
        <v>-3459</v>
      </c>
      <c r="AG25" s="983">
        <v>-3716</v>
      </c>
      <c r="AH25" s="970">
        <v>-3252</v>
      </c>
      <c r="AI25" s="983">
        <v>-3078</v>
      </c>
      <c r="AJ25" s="983">
        <v>-2939</v>
      </c>
      <c r="AK25" s="983">
        <v>-2505</v>
      </c>
      <c r="AL25" s="970">
        <v>-2679</v>
      </c>
      <c r="AM25" s="970">
        <f>-5538-AL25</f>
        <v>-2859</v>
      </c>
      <c r="AN25" s="970">
        <v>-2723</v>
      </c>
      <c r="AO25" s="1179">
        <v>-2949</v>
      </c>
    </row>
    <row r="26" spans="1:41" s="865" customFormat="1" ht="40.15" customHeight="1">
      <c r="A26" s="1164" t="s">
        <v>557</v>
      </c>
      <c r="B26" s="76">
        <v>-5543</v>
      </c>
      <c r="C26" s="76">
        <v>-5406</v>
      </c>
      <c r="D26" s="76">
        <v>-5258</v>
      </c>
      <c r="E26" s="76">
        <v>-5040</v>
      </c>
      <c r="F26" s="76">
        <v>-5151</v>
      </c>
      <c r="G26" s="76">
        <v>-5043</v>
      </c>
      <c r="H26" s="76">
        <v>-4945</v>
      </c>
      <c r="I26" s="76">
        <v>-4716</v>
      </c>
      <c r="J26" s="76">
        <v>-5065</v>
      </c>
      <c r="K26" s="76">
        <v>-5178</v>
      </c>
      <c r="L26" s="76">
        <v>-4941</v>
      </c>
      <c r="M26" s="76">
        <v>-3791</v>
      </c>
      <c r="N26" s="76">
        <v>-4421</v>
      </c>
      <c r="O26" s="76">
        <v>-4156</v>
      </c>
      <c r="P26" s="76">
        <v>-4173</v>
      </c>
      <c r="Q26" s="76">
        <v>-3566</v>
      </c>
      <c r="R26" s="76">
        <v>-3877</v>
      </c>
      <c r="S26" s="76">
        <v>-3589</v>
      </c>
      <c r="T26" s="1165">
        <v>-3304</v>
      </c>
      <c r="U26" s="1165">
        <v>-3612</v>
      </c>
      <c r="V26" s="1170">
        <v>-3780</v>
      </c>
      <c r="W26" s="686">
        <v>-3591</v>
      </c>
      <c r="X26" s="652">
        <v>-3761</v>
      </c>
      <c r="Y26" s="652">
        <v>-3614</v>
      </c>
      <c r="Z26" s="686">
        <v>-4176</v>
      </c>
      <c r="AA26" s="686">
        <v>-3607</v>
      </c>
      <c r="AB26" s="686">
        <v>-3974</v>
      </c>
      <c r="AC26" s="686">
        <v>-3533</v>
      </c>
      <c r="AD26" s="686">
        <v>-3887</v>
      </c>
      <c r="AE26" s="686">
        <v>-3796</v>
      </c>
      <c r="AF26" s="686">
        <v>-3507</v>
      </c>
      <c r="AG26" s="686">
        <v>-3718</v>
      </c>
      <c r="AH26" s="686">
        <v>-3213</v>
      </c>
      <c r="AI26" s="814">
        <v>-3015</v>
      </c>
      <c r="AJ26" s="814">
        <v>-2856</v>
      </c>
      <c r="AK26" s="814">
        <v>-2690</v>
      </c>
      <c r="AL26" s="686">
        <v>-2679</v>
      </c>
      <c r="AM26" s="686">
        <v>-2859</v>
      </c>
      <c r="AN26" s="686">
        <v>-2723</v>
      </c>
      <c r="AO26" s="1171">
        <v>-2949</v>
      </c>
    </row>
    <row r="27" spans="1:41" s="865" customFormat="1" ht="40.15" customHeight="1">
      <c r="A27" s="1172" t="s">
        <v>196</v>
      </c>
      <c r="B27" s="272">
        <v>-26</v>
      </c>
      <c r="C27" s="272">
        <v>26</v>
      </c>
      <c r="D27" s="272" t="s">
        <v>13</v>
      </c>
      <c r="E27" s="272" t="s">
        <v>13</v>
      </c>
      <c r="F27" s="272" t="s">
        <v>25</v>
      </c>
      <c r="G27" s="272" t="s">
        <v>25</v>
      </c>
      <c r="H27" s="272" t="s">
        <v>13</v>
      </c>
      <c r="I27" s="272" t="s">
        <v>13</v>
      </c>
      <c r="J27" s="272">
        <v>-5</v>
      </c>
      <c r="K27" s="272">
        <v>5</v>
      </c>
      <c r="L27" s="272" t="s">
        <v>13</v>
      </c>
      <c r="M27" s="272" t="s">
        <v>13</v>
      </c>
      <c r="N27" s="272" t="s">
        <v>13</v>
      </c>
      <c r="O27" s="272">
        <v>-3</v>
      </c>
      <c r="P27" s="272">
        <v>-9</v>
      </c>
      <c r="Q27" s="272">
        <v>-51</v>
      </c>
      <c r="R27" s="272">
        <v>-54</v>
      </c>
      <c r="S27" s="272">
        <v>28</v>
      </c>
      <c r="T27" s="1180">
        <v>2</v>
      </c>
      <c r="U27" s="1136">
        <v>2</v>
      </c>
      <c r="V27" s="1152">
        <v>-0.1</v>
      </c>
      <c r="W27" s="687" t="s">
        <v>25</v>
      </c>
      <c r="X27" s="647" t="s">
        <v>25</v>
      </c>
      <c r="Y27" s="647">
        <v>-128</v>
      </c>
      <c r="Z27" s="687" t="s">
        <v>25</v>
      </c>
      <c r="AA27" s="687" t="s">
        <v>13</v>
      </c>
      <c r="AB27" s="687" t="s">
        <v>13</v>
      </c>
      <c r="AC27" s="687" t="s">
        <v>13</v>
      </c>
      <c r="AD27" s="687">
        <v>-106</v>
      </c>
      <c r="AE27" s="687">
        <v>9</v>
      </c>
      <c r="AF27" s="687">
        <v>48</v>
      </c>
      <c r="AG27" s="687">
        <v>2</v>
      </c>
      <c r="AH27" s="687">
        <v>-39</v>
      </c>
      <c r="AI27" s="981">
        <v>-63</v>
      </c>
      <c r="AJ27" s="981">
        <v>-83</v>
      </c>
      <c r="AK27" s="981">
        <v>185</v>
      </c>
      <c r="AL27" s="991" t="s">
        <v>13</v>
      </c>
      <c r="AM27" s="991" t="s">
        <v>25</v>
      </c>
      <c r="AN27" s="991" t="s">
        <v>13</v>
      </c>
      <c r="AO27" s="1181" t="s">
        <v>13</v>
      </c>
    </row>
    <row r="28" spans="1:41" s="852" customFormat="1" ht="40.15" customHeight="1">
      <c r="A28" s="1139" t="s">
        <v>108</v>
      </c>
      <c r="B28" s="265">
        <v>3776</v>
      </c>
      <c r="C28" s="265">
        <v>2778</v>
      </c>
      <c r="D28" s="265">
        <v>870</v>
      </c>
      <c r="E28" s="265">
        <v>8360</v>
      </c>
      <c r="F28" s="265">
        <v>5258</v>
      </c>
      <c r="G28" s="265">
        <v>5445</v>
      </c>
      <c r="H28" s="265">
        <v>4319</v>
      </c>
      <c r="I28" s="265">
        <v>15957</v>
      </c>
      <c r="J28" s="265">
        <v>7284</v>
      </c>
      <c r="K28" s="265">
        <v>7753</v>
      </c>
      <c r="L28" s="265">
        <v>7484</v>
      </c>
      <c r="M28" s="265">
        <v>6092</v>
      </c>
      <c r="N28" s="265">
        <v>8511</v>
      </c>
      <c r="O28" s="265">
        <v>6702</v>
      </c>
      <c r="P28" s="265">
        <v>4061</v>
      </c>
      <c r="Q28" s="265">
        <v>3889</v>
      </c>
      <c r="R28" s="265">
        <v>2570</v>
      </c>
      <c r="S28" s="265">
        <v>4116</v>
      </c>
      <c r="T28" s="1173">
        <v>3499</v>
      </c>
      <c r="U28" s="1173">
        <v>2488</v>
      </c>
      <c r="V28" s="1182">
        <v>5896</v>
      </c>
      <c r="W28" s="710">
        <v>5002</v>
      </c>
      <c r="X28" s="650">
        <v>6161</v>
      </c>
      <c r="Y28" s="650">
        <v>7998</v>
      </c>
      <c r="Z28" s="710">
        <v>5639</v>
      </c>
      <c r="AA28" s="710">
        <v>6251</v>
      </c>
      <c r="AB28" s="710">
        <v>6859</v>
      </c>
      <c r="AC28" s="710">
        <v>9030</v>
      </c>
      <c r="AD28" s="710">
        <v>6796</v>
      </c>
      <c r="AE28" s="710">
        <v>6419</v>
      </c>
      <c r="AF28" s="710">
        <v>5331</v>
      </c>
      <c r="AG28" s="710">
        <v>6362</v>
      </c>
      <c r="AH28" s="710">
        <v>1667</v>
      </c>
      <c r="AI28" s="710">
        <v>2903</v>
      </c>
      <c r="AJ28" s="709">
        <v>3285</v>
      </c>
      <c r="AK28" s="709">
        <v>6931</v>
      </c>
      <c r="AL28" s="710">
        <v>7522</v>
      </c>
      <c r="AM28" s="710">
        <v>9362</v>
      </c>
      <c r="AN28" s="710">
        <v>8559</v>
      </c>
      <c r="AO28" s="1183">
        <v>12525</v>
      </c>
    </row>
    <row r="29" spans="1:41" s="852" customFormat="1" ht="40.15" customHeight="1">
      <c r="A29" s="1139" t="s">
        <v>103</v>
      </c>
      <c r="B29" s="265">
        <v>9787</v>
      </c>
      <c r="C29" s="265">
        <v>9599</v>
      </c>
      <c r="D29" s="265">
        <v>5244</v>
      </c>
      <c r="E29" s="265">
        <v>3422</v>
      </c>
      <c r="F29" s="265">
        <v>13966</v>
      </c>
      <c r="G29" s="265">
        <v>12335</v>
      </c>
      <c r="H29" s="265">
        <v>11492</v>
      </c>
      <c r="I29" s="265">
        <v>6240</v>
      </c>
      <c r="J29" s="265">
        <v>14864</v>
      </c>
      <c r="K29" s="265">
        <v>13451</v>
      </c>
      <c r="L29" s="265">
        <v>16407</v>
      </c>
      <c r="M29" s="265">
        <v>7862</v>
      </c>
      <c r="N29" s="265">
        <v>15065</v>
      </c>
      <c r="O29" s="265">
        <v>12663</v>
      </c>
      <c r="P29" s="265">
        <v>12674</v>
      </c>
      <c r="Q29" s="265">
        <v>3867</v>
      </c>
      <c r="R29" s="265">
        <v>9584</v>
      </c>
      <c r="S29" s="265">
        <v>9932</v>
      </c>
      <c r="T29" s="1173">
        <v>20234</v>
      </c>
      <c r="U29" s="1173">
        <v>18205</v>
      </c>
      <c r="V29" s="1182">
        <v>19058</v>
      </c>
      <c r="W29" s="710">
        <v>18857</v>
      </c>
      <c r="X29" s="650">
        <v>22923</v>
      </c>
      <c r="Y29" s="650">
        <v>19505</v>
      </c>
      <c r="Z29" s="710">
        <v>27269</v>
      </c>
      <c r="AA29" s="710">
        <v>24231</v>
      </c>
      <c r="AB29" s="710">
        <v>22725</v>
      </c>
      <c r="AC29" s="710">
        <v>20657</v>
      </c>
      <c r="AD29" s="710">
        <v>18133</v>
      </c>
      <c r="AE29" s="710">
        <v>17126</v>
      </c>
      <c r="AF29" s="710">
        <v>11539</v>
      </c>
      <c r="AG29" s="710">
        <v>28730</v>
      </c>
      <c r="AH29" s="710">
        <v>2574</v>
      </c>
      <c r="AI29" s="710">
        <v>9423</v>
      </c>
      <c r="AJ29" s="709">
        <v>12095</v>
      </c>
      <c r="AK29" s="709">
        <v>13328</v>
      </c>
      <c r="AL29" s="710">
        <v>23213</v>
      </c>
      <c r="AM29" s="710">
        <v>29242</v>
      </c>
      <c r="AN29" s="710">
        <v>32520</v>
      </c>
      <c r="AO29" s="1183">
        <v>32320</v>
      </c>
    </row>
    <row r="30" spans="1:41" s="852" customFormat="1" ht="40.15" customHeight="1">
      <c r="A30" s="1139" t="s">
        <v>104</v>
      </c>
      <c r="B30" s="265">
        <v>-1746</v>
      </c>
      <c r="C30" s="265">
        <v>-2632</v>
      </c>
      <c r="D30" s="265">
        <v>-4749</v>
      </c>
      <c r="E30" s="265">
        <v>-1931</v>
      </c>
      <c r="F30" s="265">
        <v>-4712</v>
      </c>
      <c r="G30" s="265">
        <v>-4710</v>
      </c>
      <c r="H30" s="265">
        <v>-3681</v>
      </c>
      <c r="I30" s="265">
        <v>1154</v>
      </c>
      <c r="J30" s="265">
        <v>-4746</v>
      </c>
      <c r="K30" s="265">
        <v>-3640</v>
      </c>
      <c r="L30" s="265">
        <v>-5289</v>
      </c>
      <c r="M30" s="265">
        <v>-1258</v>
      </c>
      <c r="N30" s="265">
        <v>-3184</v>
      </c>
      <c r="O30" s="265">
        <v>-1592</v>
      </c>
      <c r="P30" s="265">
        <v>-2026</v>
      </c>
      <c r="Q30" s="265">
        <v>-980</v>
      </c>
      <c r="R30" s="265">
        <v>-348</v>
      </c>
      <c r="S30" s="265">
        <v>-2406</v>
      </c>
      <c r="T30" s="1143">
        <v>-4757</v>
      </c>
      <c r="U30" s="1143">
        <v>-6368</v>
      </c>
      <c r="V30" s="1144">
        <v>-3169</v>
      </c>
      <c r="W30" s="684">
        <v>-4474</v>
      </c>
      <c r="X30" s="650">
        <v>-4569</v>
      </c>
      <c r="Y30" s="650">
        <v>-6436</v>
      </c>
      <c r="Z30" s="684">
        <v>-5856</v>
      </c>
      <c r="AA30" s="684">
        <v>-5645</v>
      </c>
      <c r="AB30" s="684">
        <v>-5101</v>
      </c>
      <c r="AC30" s="684">
        <v>-3060</v>
      </c>
      <c r="AD30" s="684">
        <v>-2775</v>
      </c>
      <c r="AE30" s="684">
        <v>-841</v>
      </c>
      <c r="AF30" s="684">
        <v>-2376</v>
      </c>
      <c r="AG30" s="684">
        <v>-4962</v>
      </c>
      <c r="AH30" s="684">
        <v>155</v>
      </c>
      <c r="AI30" s="708">
        <v>-1698</v>
      </c>
      <c r="AJ30" s="708">
        <v>-3800</v>
      </c>
      <c r="AK30" s="708">
        <v>-2659</v>
      </c>
      <c r="AL30" s="684">
        <v>-5204</v>
      </c>
      <c r="AM30" s="684">
        <v>-5786</v>
      </c>
      <c r="AN30" s="684">
        <v>-8997</v>
      </c>
      <c r="AO30" s="1145">
        <v>-11937</v>
      </c>
    </row>
    <row r="31" spans="1:41" s="852" customFormat="1" ht="40.15" customHeight="1">
      <c r="A31" s="1184" t="s">
        <v>105</v>
      </c>
      <c r="B31" s="265">
        <v>8040</v>
      </c>
      <c r="C31" s="265">
        <v>6967</v>
      </c>
      <c r="D31" s="265">
        <v>496</v>
      </c>
      <c r="E31" s="265">
        <v>1490</v>
      </c>
      <c r="F31" s="265">
        <v>9254</v>
      </c>
      <c r="G31" s="265">
        <v>7625</v>
      </c>
      <c r="H31" s="265">
        <v>7811</v>
      </c>
      <c r="I31" s="265">
        <v>7393</v>
      </c>
      <c r="J31" s="265">
        <v>10117</v>
      </c>
      <c r="K31" s="265">
        <v>9811</v>
      </c>
      <c r="L31" s="265">
        <v>11118</v>
      </c>
      <c r="M31" s="265">
        <v>6604</v>
      </c>
      <c r="N31" s="265">
        <v>11880</v>
      </c>
      <c r="O31" s="265">
        <v>11071</v>
      </c>
      <c r="P31" s="265">
        <v>10649</v>
      </c>
      <c r="Q31" s="265">
        <v>2886</v>
      </c>
      <c r="R31" s="265">
        <v>9236</v>
      </c>
      <c r="S31" s="265">
        <v>7525</v>
      </c>
      <c r="T31" s="1173">
        <v>15477</v>
      </c>
      <c r="U31" s="1173">
        <v>11837</v>
      </c>
      <c r="V31" s="1182">
        <v>15889</v>
      </c>
      <c r="W31" s="710">
        <v>14383</v>
      </c>
      <c r="X31" s="650">
        <v>18353</v>
      </c>
      <c r="Y31" s="650">
        <v>13069</v>
      </c>
      <c r="Z31" s="710">
        <v>21412</v>
      </c>
      <c r="AA31" s="710">
        <v>18587</v>
      </c>
      <c r="AB31" s="710">
        <v>17624</v>
      </c>
      <c r="AC31" s="710">
        <v>17596</v>
      </c>
      <c r="AD31" s="710">
        <v>15357</v>
      </c>
      <c r="AE31" s="710">
        <v>16286</v>
      </c>
      <c r="AF31" s="710">
        <v>9162</v>
      </c>
      <c r="AG31" s="710">
        <v>23768</v>
      </c>
      <c r="AH31" s="710">
        <v>2730</v>
      </c>
      <c r="AI31" s="710">
        <v>7724</v>
      </c>
      <c r="AJ31" s="709">
        <v>8295</v>
      </c>
      <c r="AK31" s="709">
        <v>10668</v>
      </c>
      <c r="AL31" s="710">
        <v>18008</v>
      </c>
      <c r="AM31" s="710">
        <v>23456</v>
      </c>
      <c r="AN31" s="710">
        <v>23623</v>
      </c>
      <c r="AO31" s="1183">
        <v>20384</v>
      </c>
    </row>
    <row r="32" spans="1:41" s="852" customFormat="1" ht="40.15" customHeight="1">
      <c r="A32" s="1185" t="s">
        <v>558</v>
      </c>
      <c r="B32" s="1001"/>
      <c r="C32" s="1001"/>
      <c r="D32" s="1001"/>
      <c r="E32" s="1001"/>
      <c r="F32" s="1001"/>
      <c r="G32" s="1001"/>
      <c r="H32" s="1001"/>
      <c r="I32" s="1001"/>
      <c r="J32" s="1001"/>
      <c r="K32" s="1001"/>
      <c r="L32" s="1001"/>
      <c r="M32" s="1001"/>
      <c r="N32" s="1001"/>
      <c r="O32" s="1001"/>
      <c r="P32" s="1001"/>
      <c r="Q32" s="1001"/>
      <c r="R32" s="1001"/>
      <c r="S32" s="1001"/>
      <c r="T32" s="1001"/>
      <c r="U32" s="1001"/>
      <c r="V32" s="1186"/>
      <c r="W32" s="992"/>
      <c r="X32" s="654"/>
      <c r="Y32" s="654"/>
      <c r="Z32" s="992"/>
      <c r="AA32" s="992"/>
      <c r="AB32" s="992"/>
      <c r="AC32" s="992"/>
      <c r="AD32" s="992"/>
      <c r="AE32" s="992"/>
      <c r="AF32" s="992"/>
      <c r="AG32" s="992"/>
      <c r="AH32" s="992"/>
      <c r="AI32" s="992"/>
      <c r="AJ32" s="992"/>
      <c r="AK32" s="992"/>
      <c r="AL32" s="992"/>
      <c r="AM32" s="992"/>
      <c r="AN32" s="992"/>
      <c r="AO32" s="1187"/>
    </row>
    <row r="33" spans="1:41" s="852" customFormat="1" ht="40.15" customHeight="1">
      <c r="A33" s="1129" t="s">
        <v>192</v>
      </c>
      <c r="B33" s="579">
        <v>6977</v>
      </c>
      <c r="C33" s="579">
        <v>5413</v>
      </c>
      <c r="D33" s="579">
        <v>36</v>
      </c>
      <c r="E33" s="579">
        <v>1022</v>
      </c>
      <c r="F33" s="579">
        <v>7944</v>
      </c>
      <c r="G33" s="579">
        <v>6050</v>
      </c>
      <c r="H33" s="579">
        <v>6861</v>
      </c>
      <c r="I33" s="579">
        <v>6395</v>
      </c>
      <c r="J33" s="579">
        <v>8891</v>
      </c>
      <c r="K33" s="579">
        <v>7845</v>
      </c>
      <c r="L33" s="579">
        <v>10470</v>
      </c>
      <c r="M33" s="579">
        <v>5869</v>
      </c>
      <c r="N33" s="579">
        <v>10598</v>
      </c>
      <c r="O33" s="579">
        <v>10014</v>
      </c>
      <c r="P33" s="579">
        <v>11596</v>
      </c>
      <c r="Q33" s="579">
        <v>4318</v>
      </c>
      <c r="R33" s="579">
        <v>8420</v>
      </c>
      <c r="S33" s="579">
        <v>6939</v>
      </c>
      <c r="T33" s="1188">
        <v>14723</v>
      </c>
      <c r="U33" s="1188">
        <v>10678</v>
      </c>
      <c r="V33" s="1189">
        <v>14615</v>
      </c>
      <c r="W33" s="688">
        <v>12626</v>
      </c>
      <c r="X33" s="986">
        <v>17528</v>
      </c>
      <c r="Y33" s="986">
        <v>12073</v>
      </c>
      <c r="Z33" s="688">
        <v>19759</v>
      </c>
      <c r="AA33" s="688">
        <v>17388</v>
      </c>
      <c r="AB33" s="688">
        <v>16564</v>
      </c>
      <c r="AC33" s="688">
        <v>16708</v>
      </c>
      <c r="AD33" s="688">
        <v>14258</v>
      </c>
      <c r="AE33" s="688">
        <v>15259</v>
      </c>
      <c r="AF33" s="688">
        <v>7970</v>
      </c>
      <c r="AG33" s="688">
        <v>23334</v>
      </c>
      <c r="AH33" s="688">
        <v>2383</v>
      </c>
      <c r="AI33" s="977">
        <v>6764</v>
      </c>
      <c r="AJ33" s="977">
        <v>7571</v>
      </c>
      <c r="AK33" s="977">
        <v>10283</v>
      </c>
      <c r="AL33" s="688">
        <v>16924</v>
      </c>
      <c r="AM33" s="688">
        <v>22525</v>
      </c>
      <c r="AN33" s="688">
        <v>22574</v>
      </c>
      <c r="AO33" s="1190">
        <v>20309</v>
      </c>
    </row>
    <row r="34" spans="1:41" s="852" customFormat="1" ht="40.15" customHeight="1" thickBot="1">
      <c r="A34" s="1172" t="s">
        <v>107</v>
      </c>
      <c r="B34" s="272">
        <v>1063</v>
      </c>
      <c r="C34" s="272">
        <v>1554</v>
      </c>
      <c r="D34" s="272">
        <v>459</v>
      </c>
      <c r="E34" s="272">
        <v>468</v>
      </c>
      <c r="F34" s="272">
        <v>1309</v>
      </c>
      <c r="G34" s="272">
        <v>1576</v>
      </c>
      <c r="H34" s="272">
        <v>950</v>
      </c>
      <c r="I34" s="272">
        <v>998</v>
      </c>
      <c r="J34" s="272">
        <v>1226</v>
      </c>
      <c r="K34" s="272">
        <v>1965</v>
      </c>
      <c r="L34" s="272">
        <v>649</v>
      </c>
      <c r="M34" s="272">
        <v>735</v>
      </c>
      <c r="N34" s="272">
        <v>1282</v>
      </c>
      <c r="O34" s="272">
        <v>1057</v>
      </c>
      <c r="P34" s="272">
        <v>-947</v>
      </c>
      <c r="Q34" s="272">
        <v>-1431</v>
      </c>
      <c r="R34" s="272">
        <v>816</v>
      </c>
      <c r="S34" s="272">
        <v>586</v>
      </c>
      <c r="T34" s="1180">
        <v>753</v>
      </c>
      <c r="U34" s="1180">
        <v>1159</v>
      </c>
      <c r="V34" s="1137">
        <v>1273</v>
      </c>
      <c r="W34" s="682">
        <v>1757</v>
      </c>
      <c r="X34" s="989">
        <v>826</v>
      </c>
      <c r="Y34" s="989">
        <v>996</v>
      </c>
      <c r="Z34" s="682">
        <v>1652</v>
      </c>
      <c r="AA34" s="682">
        <v>1199</v>
      </c>
      <c r="AB34" s="682">
        <v>1060</v>
      </c>
      <c r="AC34" s="682">
        <v>888</v>
      </c>
      <c r="AD34" s="682">
        <v>1098</v>
      </c>
      <c r="AE34" s="682">
        <v>1027</v>
      </c>
      <c r="AF34" s="682">
        <v>1193</v>
      </c>
      <c r="AG34" s="682">
        <v>434</v>
      </c>
      <c r="AH34" s="682">
        <v>347</v>
      </c>
      <c r="AI34" s="976">
        <v>959</v>
      </c>
      <c r="AJ34" s="976">
        <v>724</v>
      </c>
      <c r="AK34" s="976">
        <v>386</v>
      </c>
      <c r="AL34" s="682">
        <v>1084</v>
      </c>
      <c r="AM34" s="682">
        <v>931</v>
      </c>
      <c r="AN34" s="682">
        <v>1049</v>
      </c>
      <c r="AO34" s="1138">
        <v>74</v>
      </c>
    </row>
    <row r="35" spans="1:41" s="852" customFormat="1" ht="40.15" customHeight="1" thickTop="1">
      <c r="A35" s="1191" t="s">
        <v>579</v>
      </c>
      <c r="B35" s="332">
        <v>1010607</v>
      </c>
      <c r="C35" s="332">
        <v>949220</v>
      </c>
      <c r="D35" s="332">
        <v>992693</v>
      </c>
      <c r="E35" s="332">
        <v>981936</v>
      </c>
      <c r="F35" s="332">
        <v>1007422</v>
      </c>
      <c r="G35" s="332">
        <v>994736</v>
      </c>
      <c r="H35" s="332">
        <v>1060070</v>
      </c>
      <c r="I35" s="332">
        <v>984349</v>
      </c>
      <c r="J35" s="332">
        <v>946862</v>
      </c>
      <c r="K35" s="332">
        <v>997974</v>
      </c>
      <c r="L35" s="332">
        <v>1068728</v>
      </c>
      <c r="M35" s="332">
        <v>1091731</v>
      </c>
      <c r="N35" s="332">
        <v>1030091</v>
      </c>
      <c r="O35" s="332">
        <v>985816</v>
      </c>
      <c r="P35" s="332">
        <v>1008540</v>
      </c>
      <c r="Q35" s="332">
        <v>982202</v>
      </c>
      <c r="R35" s="332">
        <v>896291</v>
      </c>
      <c r="S35" s="332">
        <v>880383</v>
      </c>
      <c r="T35" s="1192">
        <v>972622</v>
      </c>
      <c r="U35" s="1192">
        <v>996253</v>
      </c>
      <c r="V35" s="1193">
        <v>1000697</v>
      </c>
      <c r="W35" s="990">
        <v>1043618</v>
      </c>
      <c r="X35" s="655">
        <v>1095039</v>
      </c>
      <c r="Y35" s="655">
        <v>1069723</v>
      </c>
      <c r="Z35" s="990" t="s">
        <v>13</v>
      </c>
      <c r="AA35" s="990" t="s">
        <v>13</v>
      </c>
      <c r="AB35" s="990" t="s">
        <v>13</v>
      </c>
      <c r="AC35" s="990" t="s">
        <v>13</v>
      </c>
      <c r="AD35" s="990" t="s">
        <v>13</v>
      </c>
      <c r="AE35" s="990" t="s">
        <v>13</v>
      </c>
      <c r="AF35" s="990" t="s">
        <v>13</v>
      </c>
      <c r="AG35" s="990" t="s">
        <v>13</v>
      </c>
      <c r="AH35" s="990" t="s">
        <v>13</v>
      </c>
      <c r="AI35" s="980" t="s">
        <v>13</v>
      </c>
      <c r="AJ35" s="980" t="s">
        <v>25</v>
      </c>
      <c r="AK35" s="980" t="s">
        <v>25</v>
      </c>
      <c r="AL35" s="990" t="s">
        <v>13</v>
      </c>
      <c r="AM35" s="990" t="s">
        <v>13</v>
      </c>
      <c r="AN35" s="990" t="s">
        <v>13</v>
      </c>
      <c r="AO35" s="1194" t="s">
        <v>13</v>
      </c>
    </row>
    <row r="36" spans="1:41" ht="22.5" customHeight="1">
      <c r="A36" s="1054"/>
      <c r="D36" s="80"/>
      <c r="E36" s="80"/>
      <c r="F36" s="80"/>
      <c r="G36" s="80"/>
      <c r="H36" s="80"/>
      <c r="J36" s="80"/>
      <c r="K36" s="80"/>
      <c r="L36" s="80"/>
      <c r="M36" s="80"/>
      <c r="N36" s="80"/>
      <c r="O36" s="80"/>
      <c r="P36" s="80"/>
      <c r="Q36" s="80"/>
      <c r="R36" s="80"/>
      <c r="S36" s="80"/>
      <c r="T36" s="80"/>
      <c r="U36" s="1054"/>
      <c r="V36" s="80"/>
      <c r="W36" s="80"/>
      <c r="X36" s="1054"/>
      <c r="Y36" s="1054"/>
      <c r="Z36" s="1054"/>
      <c r="AB36" s="1054"/>
      <c r="AC36" s="80"/>
      <c r="AD36" s="80"/>
      <c r="AE36" s="80"/>
      <c r="AF36" s="1054"/>
      <c r="AG36" s="1054"/>
      <c r="AH36" s="1054"/>
      <c r="AM36" s="1054"/>
      <c r="AN36" s="1054"/>
    </row>
    <row r="37" spans="1:41" ht="5.25" customHeight="1"/>
    <row r="38" spans="1:41" ht="22.5" customHeight="1">
      <c r="D38" s="80"/>
      <c r="E38" s="80"/>
      <c r="F38" s="80"/>
      <c r="G38" s="80"/>
      <c r="H38" s="80"/>
      <c r="I38" s="1405"/>
      <c r="J38" s="1405"/>
      <c r="K38" s="1405"/>
      <c r="L38" s="1405" t="s">
        <v>568</v>
      </c>
      <c r="M38" s="80"/>
      <c r="N38" s="80"/>
      <c r="O38" s="80"/>
      <c r="P38" s="80"/>
      <c r="Q38" s="80"/>
      <c r="R38" s="80"/>
      <c r="S38" s="80"/>
      <c r="T38" s="80"/>
      <c r="U38" s="80"/>
      <c r="V38" s="80"/>
      <c r="W38" s="80"/>
      <c r="X38" s="1054"/>
      <c r="Y38" s="1054"/>
      <c r="Z38" s="1054"/>
      <c r="AB38" s="1054"/>
      <c r="AC38" s="80"/>
      <c r="AD38" s="80"/>
      <c r="AE38" s="80"/>
      <c r="AF38" s="1054"/>
      <c r="AG38" s="1054"/>
      <c r="AH38" s="1054"/>
      <c r="AM38" s="1054"/>
      <c r="AN38" s="1054"/>
    </row>
    <row r="39" spans="1:41" ht="5.25" customHeight="1"/>
    <row r="40" spans="1:41" s="851" customFormat="1" ht="28.5" customHeight="1">
      <c r="A40" s="1545"/>
      <c r="B40" s="821" t="s">
        <v>639</v>
      </c>
      <c r="C40" s="821" t="s">
        <v>639</v>
      </c>
      <c r="D40" s="821" t="s">
        <v>639</v>
      </c>
      <c r="E40" s="1079" t="s">
        <v>639</v>
      </c>
      <c r="F40" s="821" t="s">
        <v>650</v>
      </c>
      <c r="G40" s="821" t="s">
        <v>650</v>
      </c>
      <c r="H40" s="1195" t="s">
        <v>650</v>
      </c>
      <c r="I40" s="1079" t="s">
        <v>650</v>
      </c>
      <c r="J40" s="1079" t="s">
        <v>652</v>
      </c>
      <c r="K40" s="821" t="s">
        <v>652</v>
      </c>
      <c r="L40" s="1440" t="s">
        <v>652</v>
      </c>
    </row>
    <row r="41" spans="1:41" s="851" customFormat="1" ht="28.5" customHeight="1">
      <c r="A41" s="1546"/>
      <c r="B41" s="1196" t="s">
        <v>465</v>
      </c>
      <c r="C41" s="1196" t="s">
        <v>466</v>
      </c>
      <c r="D41" s="1196" t="s">
        <v>640</v>
      </c>
      <c r="E41" s="1197" t="s">
        <v>468</v>
      </c>
      <c r="F41" s="1196" t="s">
        <v>465</v>
      </c>
      <c r="G41" s="1406" t="s">
        <v>466</v>
      </c>
      <c r="H41" s="1407" t="s">
        <v>467</v>
      </c>
      <c r="I41" s="1408" t="s">
        <v>468</v>
      </c>
      <c r="J41" s="1408" t="s">
        <v>465</v>
      </c>
      <c r="K41" s="1406" t="s">
        <v>466</v>
      </c>
      <c r="L41" s="1441" t="s">
        <v>467</v>
      </c>
    </row>
    <row r="42" spans="1:41" s="852" customFormat="1" ht="40.15" customHeight="1">
      <c r="A42" s="1154" t="s">
        <v>88</v>
      </c>
      <c r="B42" s="1198"/>
      <c r="C42" s="1198"/>
      <c r="D42" s="1198"/>
      <c r="E42" s="1199"/>
      <c r="F42" s="1198"/>
      <c r="G42" s="1198"/>
      <c r="H42" s="1409"/>
      <c r="I42" s="1409"/>
      <c r="J42" s="1409"/>
      <c r="K42" s="1445"/>
      <c r="L42" s="1461"/>
    </row>
    <row r="43" spans="1:41" s="852" customFormat="1" ht="40.15" customHeight="1">
      <c r="A43" s="1131" t="s">
        <v>549</v>
      </c>
      <c r="B43" s="686">
        <v>593348</v>
      </c>
      <c r="C43" s="686">
        <v>626533</v>
      </c>
      <c r="D43" s="686">
        <v>624927</v>
      </c>
      <c r="E43" s="1080">
        <v>523690</v>
      </c>
      <c r="F43" s="681">
        <v>529646</v>
      </c>
      <c r="G43" s="681">
        <v>602696</v>
      </c>
      <c r="H43" s="1200">
        <v>571474</v>
      </c>
      <c r="I43" s="1089">
        <f>('[1]PL【IFRS】 '!O7)-(F43+G43+H43)</f>
        <v>595899</v>
      </c>
      <c r="J43" s="1089">
        <v>593985</v>
      </c>
      <c r="K43" s="686">
        <v>583112</v>
      </c>
      <c r="L43" s="1462">
        <v>615766</v>
      </c>
    </row>
    <row r="44" spans="1:41" s="852" customFormat="1" ht="40.15" customHeight="1">
      <c r="A44" s="1135" t="s">
        <v>550</v>
      </c>
      <c r="B44" s="687">
        <v>25162</v>
      </c>
      <c r="C44" s="687">
        <v>28277</v>
      </c>
      <c r="D44" s="687">
        <v>27074</v>
      </c>
      <c r="E44" s="1081">
        <v>30825</v>
      </c>
      <c r="F44" s="682">
        <v>26363</v>
      </c>
      <c r="G44" s="682">
        <v>28561</v>
      </c>
      <c r="H44" s="1201">
        <v>29375</v>
      </c>
      <c r="I44" s="1085">
        <f>('[1]PL【IFRS】 '!O8)-(F44+G44+H44)</f>
        <v>30634</v>
      </c>
      <c r="J44" s="1085">
        <v>29817</v>
      </c>
      <c r="K44" s="687">
        <v>28310</v>
      </c>
      <c r="L44" s="1463">
        <v>30352</v>
      </c>
    </row>
    <row r="45" spans="1:41" s="852" customFormat="1" ht="40.15" customHeight="1">
      <c r="A45" s="1139" t="s">
        <v>91</v>
      </c>
      <c r="B45" s="684">
        <v>618511</v>
      </c>
      <c r="C45" s="684">
        <v>654811</v>
      </c>
      <c r="D45" s="684">
        <v>652001</v>
      </c>
      <c r="E45" s="1082">
        <v>554516</v>
      </c>
      <c r="F45" s="683">
        <v>556010</v>
      </c>
      <c r="G45" s="683">
        <v>631258</v>
      </c>
      <c r="H45" s="1202">
        <v>600847</v>
      </c>
      <c r="I45" s="1083">
        <f>('[1]PL【IFRS】 '!O9)-(F45+G45+H45)</f>
        <v>626534</v>
      </c>
      <c r="J45" s="1083">
        <v>623802</v>
      </c>
      <c r="K45" s="684">
        <v>611423</v>
      </c>
      <c r="L45" s="1464">
        <v>646117</v>
      </c>
    </row>
    <row r="46" spans="1:41" s="852" customFormat="1" ht="40.15" customHeight="1">
      <c r="A46" s="1139" t="s">
        <v>26</v>
      </c>
      <c r="B46" s="684">
        <v>-521622</v>
      </c>
      <c r="C46" s="684">
        <v>-569456</v>
      </c>
      <c r="D46" s="684">
        <v>-570829</v>
      </c>
      <c r="E46" s="1083">
        <v>-480363</v>
      </c>
      <c r="F46" s="684">
        <v>-483333</v>
      </c>
      <c r="G46" s="684">
        <v>-546539</v>
      </c>
      <c r="H46" s="1083">
        <v>-515908</v>
      </c>
      <c r="I46" s="1083">
        <f>('[1]PL【IFRS】 '!O10)-(F46+G46+H46)</f>
        <v>-542914</v>
      </c>
      <c r="J46" s="1083">
        <v>-538911</v>
      </c>
      <c r="K46" s="684">
        <v>-530688</v>
      </c>
      <c r="L46" s="1464">
        <v>-551116</v>
      </c>
    </row>
    <row r="47" spans="1:41" s="852" customFormat="1" ht="40.15" customHeight="1">
      <c r="A47" s="1203" t="s">
        <v>17</v>
      </c>
      <c r="B47" s="1204">
        <v>96888</v>
      </c>
      <c r="C47" s="1204">
        <v>85355</v>
      </c>
      <c r="D47" s="1204">
        <v>81171</v>
      </c>
      <c r="E47" s="1205">
        <v>74152</v>
      </c>
      <c r="F47" s="1204">
        <v>72676</v>
      </c>
      <c r="G47" s="1204">
        <v>84718</v>
      </c>
      <c r="H47" s="1206">
        <v>84941</v>
      </c>
      <c r="I47" s="1084">
        <f>('[1]PL【IFRS】 '!O11)-(F47+G47+H47)</f>
        <v>83620</v>
      </c>
      <c r="J47" s="1084">
        <v>84891</v>
      </c>
      <c r="K47" s="969">
        <v>80734</v>
      </c>
      <c r="L47" s="1442">
        <v>95002</v>
      </c>
    </row>
    <row r="48" spans="1:41" s="865" customFormat="1" ht="40.15" customHeight="1">
      <c r="A48" s="1207" t="s">
        <v>641</v>
      </c>
      <c r="B48" s="1208">
        <v>-51459</v>
      </c>
      <c r="C48" s="1208">
        <v>-54106</v>
      </c>
      <c r="D48" s="1208">
        <v>-56401</v>
      </c>
      <c r="E48" s="1209">
        <v>-60789</v>
      </c>
      <c r="F48" s="1208">
        <v>-55470</v>
      </c>
      <c r="G48" s="1208">
        <v>-59752</v>
      </c>
      <c r="H48" s="1209">
        <v>-60568</v>
      </c>
      <c r="I48" s="1085">
        <f>('[1]PL【IFRS】 '!O12)-(F48+G48+H48)</f>
        <v>-65674</v>
      </c>
      <c r="J48" s="1085">
        <v>-64974</v>
      </c>
      <c r="K48" s="687">
        <v>-64332</v>
      </c>
      <c r="L48" s="1463">
        <v>-69427</v>
      </c>
    </row>
    <row r="49" spans="1:12" s="852" customFormat="1" ht="40.15" customHeight="1">
      <c r="A49" s="1154" t="s">
        <v>92</v>
      </c>
      <c r="B49" s="700">
        <v>3225</v>
      </c>
      <c r="C49" s="700">
        <v>592</v>
      </c>
      <c r="D49" s="700">
        <v>3373</v>
      </c>
      <c r="E49" s="1086">
        <v>5562</v>
      </c>
      <c r="F49" s="700">
        <v>4771</v>
      </c>
      <c r="G49" s="700">
        <v>2183</v>
      </c>
      <c r="H49" s="1206">
        <v>518</v>
      </c>
      <c r="I49" s="1086">
        <f>('[1]PL【IFRS】 '!O13)-(F49+G49+H49)</f>
        <v>-4232</v>
      </c>
      <c r="J49" s="1086">
        <v>3984</v>
      </c>
      <c r="K49" s="700">
        <v>1149</v>
      </c>
      <c r="L49" s="1465">
        <v>2117</v>
      </c>
    </row>
    <row r="50" spans="1:12" s="865" customFormat="1" ht="40.15" customHeight="1">
      <c r="A50" s="1159" t="s">
        <v>563</v>
      </c>
      <c r="B50" s="1210">
        <v>142</v>
      </c>
      <c r="C50" s="1210">
        <v>142</v>
      </c>
      <c r="D50" s="1210">
        <v>231</v>
      </c>
      <c r="E50" s="1087">
        <v>1680</v>
      </c>
      <c r="F50" s="995">
        <v>1145</v>
      </c>
      <c r="G50" s="995">
        <v>9</v>
      </c>
      <c r="H50" s="1211">
        <v>86</v>
      </c>
      <c r="I50" s="1089">
        <f>('[1]PL【IFRS】 '!O14)-(F50+G50+H50)</f>
        <v>837</v>
      </c>
      <c r="J50" s="1089">
        <v>-21</v>
      </c>
      <c r="K50" s="686">
        <v>-45</v>
      </c>
      <c r="L50" s="1462">
        <v>2</v>
      </c>
    </row>
    <row r="51" spans="1:12" s="865" customFormat="1" ht="40.15" customHeight="1">
      <c r="A51" s="1164" t="s">
        <v>551</v>
      </c>
      <c r="B51" s="685">
        <v>-207</v>
      </c>
      <c r="C51" s="685">
        <v>-27</v>
      </c>
      <c r="D51" s="685">
        <v>-2124</v>
      </c>
      <c r="E51" s="1088">
        <v>-11979</v>
      </c>
      <c r="F51" s="822">
        <v>-305</v>
      </c>
      <c r="G51" s="822">
        <v>-60</v>
      </c>
      <c r="H51" s="1211">
        <v>-23</v>
      </c>
      <c r="I51" s="1089">
        <f>('[1]PL【IFRS】 '!O15)-(F51+G51+H51)</f>
        <v>-4595</v>
      </c>
      <c r="J51" s="1091" t="s">
        <v>25</v>
      </c>
      <c r="K51" s="978">
        <v>-84</v>
      </c>
      <c r="L51" s="1466">
        <v>-1</v>
      </c>
    </row>
    <row r="52" spans="1:12" s="865" customFormat="1" ht="40.15" customHeight="1">
      <c r="A52" s="1168" t="s">
        <v>593</v>
      </c>
      <c r="B52" s="74">
        <v>4640</v>
      </c>
      <c r="C52" s="685">
        <v>170</v>
      </c>
      <c r="D52" s="685">
        <v>9325</v>
      </c>
      <c r="E52" s="1089">
        <v>16640</v>
      </c>
      <c r="F52" s="686">
        <v>223</v>
      </c>
      <c r="G52" s="686">
        <v>4148</v>
      </c>
      <c r="H52" s="1089">
        <v>577</v>
      </c>
      <c r="I52" s="1089">
        <f>('[1]PL【IFRS】 '!O16)-(F52+G52+H52)</f>
        <v>3125</v>
      </c>
      <c r="J52" s="1089">
        <v>4652</v>
      </c>
      <c r="K52" s="686">
        <v>2534</v>
      </c>
      <c r="L52" s="1462">
        <v>663</v>
      </c>
    </row>
    <row r="53" spans="1:12" s="865" customFormat="1" ht="40.15" customHeight="1">
      <c r="A53" s="1164" t="s">
        <v>552</v>
      </c>
      <c r="B53" s="686">
        <v>-29</v>
      </c>
      <c r="C53" s="685">
        <v>-699</v>
      </c>
      <c r="D53" s="685">
        <v>-7605</v>
      </c>
      <c r="E53" s="1089">
        <v>-270</v>
      </c>
      <c r="F53" s="686">
        <v>-2</v>
      </c>
      <c r="G53" s="686">
        <v>-2744</v>
      </c>
      <c r="H53" s="1089">
        <v>13</v>
      </c>
      <c r="I53" s="1089">
        <f>('[1]PL【IFRS】 '!O17)-(F53+G53+H53)</f>
        <v>-1247</v>
      </c>
      <c r="J53" s="1089">
        <v>-619</v>
      </c>
      <c r="K53" s="686">
        <v>-400</v>
      </c>
      <c r="L53" s="1462">
        <v>0</v>
      </c>
    </row>
    <row r="54" spans="1:12" s="865" customFormat="1" ht="40.15" customHeight="1">
      <c r="A54" s="1164" t="s">
        <v>553</v>
      </c>
      <c r="B54" s="686">
        <v>2247</v>
      </c>
      <c r="C54" s="685">
        <v>2417</v>
      </c>
      <c r="D54" s="685">
        <v>3419</v>
      </c>
      <c r="E54" s="1089">
        <v>2956</v>
      </c>
      <c r="F54" s="686">
        <v>6140</v>
      </c>
      <c r="G54" s="686">
        <v>3301</v>
      </c>
      <c r="H54" s="1089">
        <v>2260</v>
      </c>
      <c r="I54" s="1089">
        <f>('[1]PL【IFRS】 '!O18)-(F54+G54+H54)</f>
        <v>2678</v>
      </c>
      <c r="J54" s="1089">
        <v>2641</v>
      </c>
      <c r="K54" s="686">
        <v>2835</v>
      </c>
      <c r="L54" s="1462">
        <v>3318</v>
      </c>
    </row>
    <row r="55" spans="1:12" s="865" customFormat="1" ht="40.15" customHeight="1">
      <c r="A55" s="1172" t="s">
        <v>554</v>
      </c>
      <c r="B55" s="687">
        <v>-3567</v>
      </c>
      <c r="C55" s="994">
        <v>-1410</v>
      </c>
      <c r="D55" s="994">
        <v>127</v>
      </c>
      <c r="E55" s="1085">
        <v>-3465</v>
      </c>
      <c r="F55" s="687">
        <v>-2429</v>
      </c>
      <c r="G55" s="687">
        <v>-2470</v>
      </c>
      <c r="H55" s="1089">
        <v>-2397</v>
      </c>
      <c r="I55" s="1209">
        <f>('[1]PL【IFRS】 '!O19)-(F55+G55+H55)</f>
        <v>-5031</v>
      </c>
      <c r="J55" s="1209">
        <v>-2667</v>
      </c>
      <c r="K55" s="1208">
        <v>-3692</v>
      </c>
      <c r="L55" s="1467">
        <v>-1864</v>
      </c>
    </row>
    <row r="56" spans="1:12" s="852" customFormat="1" ht="40.15" customHeight="1">
      <c r="A56" s="1139" t="s">
        <v>194</v>
      </c>
      <c r="B56" s="1000" t="s">
        <v>13</v>
      </c>
      <c r="C56" s="1000" t="s">
        <v>13</v>
      </c>
      <c r="D56" s="1212" t="s">
        <v>13</v>
      </c>
      <c r="E56" s="1090" t="s">
        <v>13</v>
      </c>
      <c r="F56" s="823" t="s">
        <v>13</v>
      </c>
      <c r="G56" s="823" t="s">
        <v>13</v>
      </c>
      <c r="H56" s="1090" t="s">
        <v>13</v>
      </c>
      <c r="I56" s="1213" t="s">
        <v>13</v>
      </c>
      <c r="J56" s="1213" t="s">
        <v>25</v>
      </c>
      <c r="K56" s="1446" t="s">
        <v>25</v>
      </c>
      <c r="L56" s="1443" t="s">
        <v>25</v>
      </c>
    </row>
    <row r="57" spans="1:12" s="972" customFormat="1" ht="40.15" customHeight="1">
      <c r="A57" s="993" t="s">
        <v>99</v>
      </c>
      <c r="B57" s="969">
        <v>4779</v>
      </c>
      <c r="C57" s="969">
        <v>4345</v>
      </c>
      <c r="D57" s="969">
        <v>4520</v>
      </c>
      <c r="E57" s="1214">
        <v>6838</v>
      </c>
      <c r="F57" s="1095">
        <v>4833</v>
      </c>
      <c r="G57" s="1410">
        <v>3723</v>
      </c>
      <c r="H57" s="1206">
        <v>5165</v>
      </c>
      <c r="I57" s="1215">
        <f>('[1]PL【IFRS】 '!O26)-(F57+G57+H57)</f>
        <v>4437</v>
      </c>
      <c r="J57" s="1084">
        <v>5538</v>
      </c>
      <c r="K57" s="969">
        <v>3430</v>
      </c>
      <c r="L57" s="1442">
        <v>8918</v>
      </c>
    </row>
    <row r="58" spans="1:12" s="865" customFormat="1" ht="40.15" customHeight="1">
      <c r="A58" s="1164" t="s">
        <v>555</v>
      </c>
      <c r="B58" s="686">
        <v>2556</v>
      </c>
      <c r="C58" s="686">
        <v>3345</v>
      </c>
      <c r="D58" s="686">
        <v>3335</v>
      </c>
      <c r="E58" s="1089">
        <v>3563</v>
      </c>
      <c r="F58" s="686">
        <v>3094</v>
      </c>
      <c r="G58" s="686">
        <v>3191</v>
      </c>
      <c r="H58" s="1089">
        <v>2799</v>
      </c>
      <c r="I58" s="1089">
        <f>('[1]PL【IFRS】 '!O23)-(F58+G58+H58)</f>
        <v>2844</v>
      </c>
      <c r="J58" s="1089">
        <v>3598</v>
      </c>
      <c r="K58" s="686">
        <v>3327</v>
      </c>
      <c r="L58" s="1462">
        <v>3666</v>
      </c>
    </row>
    <row r="59" spans="1:12" s="865" customFormat="1" ht="40.15" customHeight="1">
      <c r="A59" s="1164" t="s">
        <v>556</v>
      </c>
      <c r="B59" s="686">
        <v>1609</v>
      </c>
      <c r="C59" s="686">
        <v>663</v>
      </c>
      <c r="D59" s="686">
        <v>1184</v>
      </c>
      <c r="E59" s="1089">
        <v>3275</v>
      </c>
      <c r="F59" s="686">
        <v>1336</v>
      </c>
      <c r="G59" s="686">
        <v>589</v>
      </c>
      <c r="H59" s="1089">
        <v>2711</v>
      </c>
      <c r="I59" s="1089">
        <f>('[1]PL【IFRS】 '!O24)-(F59+G59+H59)</f>
        <v>909</v>
      </c>
      <c r="J59" s="1089">
        <v>1591</v>
      </c>
      <c r="K59" s="686">
        <v>452</v>
      </c>
      <c r="L59" s="1462">
        <v>4420</v>
      </c>
    </row>
    <row r="60" spans="1:12" s="865" customFormat="1" ht="40.15" customHeight="1">
      <c r="A60" s="1164" t="s">
        <v>195</v>
      </c>
      <c r="B60" s="686">
        <v>613</v>
      </c>
      <c r="C60" s="686">
        <v>336</v>
      </c>
      <c r="D60" s="978" t="s">
        <v>13</v>
      </c>
      <c r="E60" s="1091" t="s">
        <v>13</v>
      </c>
      <c r="F60" s="978">
        <v>403</v>
      </c>
      <c r="G60" s="978">
        <v>-57</v>
      </c>
      <c r="H60" s="1089">
        <v>-346</v>
      </c>
      <c r="I60" s="1089">
        <f>('[1]PL【IFRS】 '!O25)-(F60+G60+H60)</f>
        <v>684</v>
      </c>
      <c r="J60" s="1089">
        <v>347</v>
      </c>
      <c r="K60" s="978" t="s">
        <v>667</v>
      </c>
      <c r="L60" s="1466">
        <v>484</v>
      </c>
    </row>
    <row r="61" spans="1:12" s="972" customFormat="1" ht="40.15" customHeight="1">
      <c r="A61" s="984" t="s">
        <v>101</v>
      </c>
      <c r="B61" s="970">
        <v>-3543</v>
      </c>
      <c r="C61" s="970">
        <v>-4394</v>
      </c>
      <c r="D61" s="970">
        <v>-5991</v>
      </c>
      <c r="E61" s="1216">
        <v>-6308</v>
      </c>
      <c r="F61" s="1096">
        <v>-5517</v>
      </c>
      <c r="G61" s="1411">
        <v>-5927</v>
      </c>
      <c r="H61" s="1217">
        <v>-5761</v>
      </c>
      <c r="I61" s="1217">
        <f>('[1]PL【IFRS】 '!O30)-(F61+G61+H61)</f>
        <v>-6801</v>
      </c>
      <c r="J61" s="1217">
        <v>-6239</v>
      </c>
      <c r="K61" s="970">
        <v>-6394</v>
      </c>
      <c r="L61" s="1468">
        <v>-6655</v>
      </c>
    </row>
    <row r="62" spans="1:12" s="865" customFormat="1" ht="40.15" customHeight="1">
      <c r="A62" s="1164" t="s">
        <v>557</v>
      </c>
      <c r="B62" s="686">
        <v>-3543</v>
      </c>
      <c r="C62" s="686">
        <v>-4394</v>
      </c>
      <c r="D62" s="686">
        <v>-4880</v>
      </c>
      <c r="E62" s="1089">
        <v>-5718</v>
      </c>
      <c r="F62" s="686">
        <v>-5517</v>
      </c>
      <c r="G62" s="686">
        <v>-5927</v>
      </c>
      <c r="H62" s="1089">
        <v>-5732</v>
      </c>
      <c r="I62" s="1089">
        <f>('[1]PL【IFRS】 '!O28)-(F62+G62+H62)</f>
        <v>-6830</v>
      </c>
      <c r="J62" s="1089">
        <v>-6239</v>
      </c>
      <c r="K62" s="686">
        <v>-6290</v>
      </c>
      <c r="L62" s="1462">
        <v>-6759</v>
      </c>
    </row>
    <row r="63" spans="1:12" s="865" customFormat="1" ht="40.15" customHeight="1">
      <c r="A63" s="1172" t="s">
        <v>196</v>
      </c>
      <c r="B63" s="991" t="s">
        <v>13</v>
      </c>
      <c r="C63" s="991" t="s">
        <v>13</v>
      </c>
      <c r="D63" s="991" t="s">
        <v>13</v>
      </c>
      <c r="E63" s="1092">
        <v>-590</v>
      </c>
      <c r="F63" s="991" t="s">
        <v>13</v>
      </c>
      <c r="G63" s="991" t="s">
        <v>13</v>
      </c>
      <c r="H63" s="1218">
        <v>-29</v>
      </c>
      <c r="I63" s="1092">
        <v>29</v>
      </c>
      <c r="J63" s="1092">
        <v>347</v>
      </c>
      <c r="K63" s="991">
        <v>-450</v>
      </c>
      <c r="L63" s="1469">
        <v>103</v>
      </c>
    </row>
    <row r="64" spans="1:12" s="852" customFormat="1" ht="40.15" customHeight="1">
      <c r="A64" s="1139" t="s">
        <v>108</v>
      </c>
      <c r="B64" s="710">
        <v>10647</v>
      </c>
      <c r="C64" s="710">
        <v>14216</v>
      </c>
      <c r="D64" s="710">
        <v>12232</v>
      </c>
      <c r="E64" s="1219">
        <v>-9814</v>
      </c>
      <c r="F64" s="710">
        <v>8575</v>
      </c>
      <c r="G64" s="1412">
        <v>9694</v>
      </c>
      <c r="H64" s="1413">
        <v>10892</v>
      </c>
      <c r="I64" s="1083">
        <f>('[1]PL【IFRS】 '!O31)-(F64+G64+H64)</f>
        <v>14454</v>
      </c>
      <c r="J64" s="1083">
        <v>8622</v>
      </c>
      <c r="K64" s="684">
        <v>12613</v>
      </c>
      <c r="L64" s="1464">
        <v>9300</v>
      </c>
    </row>
    <row r="65" spans="1:32" s="852" customFormat="1" ht="40.15" customHeight="1">
      <c r="A65" s="1139" t="s">
        <v>103</v>
      </c>
      <c r="B65" s="710">
        <v>60538</v>
      </c>
      <c r="C65" s="710">
        <v>46009</v>
      </c>
      <c r="D65" s="710">
        <v>38905</v>
      </c>
      <c r="E65" s="1219">
        <v>9640</v>
      </c>
      <c r="F65" s="710">
        <v>29868</v>
      </c>
      <c r="G65" s="1412">
        <v>34640</v>
      </c>
      <c r="H65" s="1413">
        <v>35186</v>
      </c>
      <c r="I65" s="1083">
        <f>('[1]PL【IFRS】 '!O32)-(F65+G65+H65)</f>
        <v>25804</v>
      </c>
      <c r="J65" s="1083">
        <v>31822</v>
      </c>
      <c r="K65" s="684">
        <v>27200</v>
      </c>
      <c r="L65" s="1464">
        <v>39257</v>
      </c>
    </row>
    <row r="66" spans="1:32" s="852" customFormat="1" ht="40.15" customHeight="1">
      <c r="A66" s="1139" t="s">
        <v>104</v>
      </c>
      <c r="B66" s="684">
        <v>-14508</v>
      </c>
      <c r="C66" s="684">
        <v>-10427</v>
      </c>
      <c r="D66" s="684">
        <v>-7696</v>
      </c>
      <c r="E66" s="1083">
        <v>-6578</v>
      </c>
      <c r="F66" s="684">
        <v>-7123</v>
      </c>
      <c r="G66" s="684">
        <v>-7945</v>
      </c>
      <c r="H66" s="1083">
        <v>-7206</v>
      </c>
      <c r="I66" s="1083">
        <f>('[1]PL【IFRS】 '!O33)-(F66+G66+H66)</f>
        <v>-163</v>
      </c>
      <c r="J66" s="1083">
        <v>-7931</v>
      </c>
      <c r="K66" s="684">
        <v>-4813</v>
      </c>
      <c r="L66" s="1464">
        <v>-6692</v>
      </c>
    </row>
    <row r="67" spans="1:32" s="852" customFormat="1" ht="40.15" customHeight="1">
      <c r="A67" s="1184" t="s">
        <v>105</v>
      </c>
      <c r="B67" s="710">
        <v>46030</v>
      </c>
      <c r="C67" s="710">
        <v>35581</v>
      </c>
      <c r="D67" s="710">
        <v>31209</v>
      </c>
      <c r="E67" s="1219">
        <v>3061</v>
      </c>
      <c r="F67" s="710">
        <v>22745</v>
      </c>
      <c r="G67" s="1412">
        <v>26694</v>
      </c>
      <c r="H67" s="1413">
        <v>27980</v>
      </c>
      <c r="I67" s="1083">
        <f>('[1]PL【IFRS】 '!O34)-(F67+G67+H67)</f>
        <v>25641</v>
      </c>
      <c r="J67" s="1083">
        <v>23890</v>
      </c>
      <c r="K67" s="684">
        <v>22387</v>
      </c>
      <c r="L67" s="1464">
        <v>32565</v>
      </c>
    </row>
    <row r="68" spans="1:32" s="852" customFormat="1" ht="40.15" customHeight="1">
      <c r="A68" s="1185" t="s">
        <v>558</v>
      </c>
      <c r="B68" s="992"/>
      <c r="C68" s="992"/>
      <c r="D68" s="992"/>
      <c r="E68" s="1220"/>
      <c r="F68" s="992"/>
      <c r="G68" s="1414"/>
      <c r="H68" s="1415"/>
      <c r="I68" s="1084"/>
      <c r="J68" s="1084"/>
      <c r="K68" s="969"/>
      <c r="L68" s="1442"/>
    </row>
    <row r="69" spans="1:32" s="852" customFormat="1" ht="40.15" customHeight="1">
      <c r="A69" s="1129" t="s">
        <v>192</v>
      </c>
      <c r="B69" s="970">
        <v>45150</v>
      </c>
      <c r="C69" s="970">
        <v>33725</v>
      </c>
      <c r="D69" s="970">
        <v>29855</v>
      </c>
      <c r="E69" s="1093">
        <v>2515</v>
      </c>
      <c r="F69" s="688">
        <v>22140</v>
      </c>
      <c r="G69" s="688">
        <v>25793</v>
      </c>
      <c r="H69" s="1217">
        <v>27282</v>
      </c>
      <c r="I69" s="1217">
        <f>('[1]PL【IFRS】 '!O36)-(F69+G69+H69)</f>
        <v>25550</v>
      </c>
      <c r="J69" s="1217">
        <v>23044</v>
      </c>
      <c r="K69" s="970">
        <v>21267</v>
      </c>
      <c r="L69" s="1468">
        <v>31809</v>
      </c>
    </row>
    <row r="70" spans="1:32" s="852" customFormat="1" ht="40.15" customHeight="1" thickBot="1">
      <c r="A70" s="1172" t="s">
        <v>107</v>
      </c>
      <c r="B70" s="687">
        <v>879</v>
      </c>
      <c r="C70" s="687">
        <v>1855</v>
      </c>
      <c r="D70" s="687">
        <v>1354</v>
      </c>
      <c r="E70" s="1081">
        <v>488</v>
      </c>
      <c r="F70" s="682">
        <v>605</v>
      </c>
      <c r="G70" s="682">
        <v>900</v>
      </c>
      <c r="H70" s="1221">
        <v>698</v>
      </c>
      <c r="I70" s="1222">
        <f>('[1]PL【IFRS】 '!O37)-(F70+G70+H70)</f>
        <v>91</v>
      </c>
      <c r="J70" s="1222">
        <v>845</v>
      </c>
      <c r="K70" s="1447">
        <v>1121</v>
      </c>
      <c r="L70" s="1470">
        <v>756</v>
      </c>
    </row>
    <row r="71" spans="1:32" s="852" customFormat="1" ht="40.15" customHeight="1" thickTop="1">
      <c r="A71" s="1191" t="s">
        <v>579</v>
      </c>
      <c r="B71" s="971" t="s">
        <v>13</v>
      </c>
      <c r="C71" s="971" t="s">
        <v>25</v>
      </c>
      <c r="D71" s="971" t="s">
        <v>25</v>
      </c>
      <c r="E71" s="1094" t="s">
        <v>25</v>
      </c>
      <c r="F71" s="1097" t="s">
        <v>25</v>
      </c>
      <c r="G71" s="1097" t="s">
        <v>25</v>
      </c>
      <c r="H71" s="1223" t="s">
        <v>25</v>
      </c>
      <c r="I71" s="1224" t="s">
        <v>25</v>
      </c>
      <c r="J71" s="1224" t="s">
        <v>667</v>
      </c>
      <c r="K71" s="1448" t="s">
        <v>25</v>
      </c>
      <c r="L71" s="1444" t="s">
        <v>25</v>
      </c>
    </row>
    <row r="72" spans="1:32" s="865" customFormat="1" ht="18">
      <c r="A72" s="1225"/>
      <c r="B72" s="285"/>
      <c r="C72" s="285"/>
      <c r="D72" s="285"/>
      <c r="E72" s="285"/>
      <c r="F72" s="285"/>
      <c r="G72" s="285"/>
      <c r="H72" s="285"/>
      <c r="I72" s="285"/>
      <c r="J72" s="285"/>
      <c r="K72" s="285"/>
      <c r="L72" s="285"/>
      <c r="M72" s="285"/>
      <c r="N72" s="285"/>
      <c r="O72" s="285"/>
      <c r="P72" s="285"/>
      <c r="Q72" s="285"/>
      <c r="R72" s="285"/>
    </row>
    <row r="73" spans="1:32" s="865" customFormat="1" ht="19.899999999999999" customHeight="1">
      <c r="A73" s="1547" t="s">
        <v>605</v>
      </c>
      <c r="B73" s="1547"/>
      <c r="C73" s="1547"/>
      <c r="D73" s="1547"/>
      <c r="E73" s="1547"/>
      <c r="F73" s="1547"/>
      <c r="G73" s="1547"/>
      <c r="H73" s="1547"/>
      <c r="I73" s="1547"/>
      <c r="J73" s="1547"/>
      <c r="K73" s="1547"/>
      <c r="L73" s="1547"/>
      <c r="M73" s="1547"/>
      <c r="N73" s="1547"/>
      <c r="O73" s="1547"/>
      <c r="P73" s="1547"/>
      <c r="Q73" s="1547"/>
      <c r="R73" s="1547"/>
      <c r="S73" s="1547"/>
      <c r="T73" s="1547"/>
      <c r="U73" s="1547"/>
      <c r="V73" s="1547"/>
      <c r="W73" s="1547"/>
      <c r="X73" s="1547"/>
      <c r="Y73" s="1547"/>
      <c r="Z73" s="1547"/>
      <c r="AA73" s="1547"/>
      <c r="AC73" s="1226"/>
      <c r="AD73" s="1226"/>
      <c r="AE73" s="1226"/>
    </row>
    <row r="74" spans="1:32" ht="19.899999999999999" customHeight="1">
      <c r="A74" s="1547" t="s">
        <v>604</v>
      </c>
      <c r="B74" s="1547"/>
      <c r="C74" s="1547"/>
      <c r="D74" s="1547"/>
      <c r="E74" s="1547"/>
      <c r="F74" s="1547"/>
      <c r="G74" s="1547"/>
      <c r="H74" s="1547"/>
      <c r="I74" s="1547"/>
      <c r="J74" s="1547"/>
      <c r="K74" s="1547"/>
      <c r="L74" s="1547"/>
      <c r="M74" s="1547"/>
      <c r="N74" s="1547"/>
      <c r="O74" s="1227"/>
      <c r="P74" s="1227"/>
      <c r="Q74" s="1227"/>
      <c r="R74" s="1227"/>
    </row>
    <row r="75" spans="1:32" ht="19.899999999999999" customHeight="1">
      <c r="A75" s="1548" t="s">
        <v>606</v>
      </c>
      <c r="B75" s="1548"/>
      <c r="C75" s="1548"/>
      <c r="D75" s="1548"/>
      <c r="E75" s="1548"/>
      <c r="F75" s="1548"/>
      <c r="G75" s="1548"/>
      <c r="H75" s="1548"/>
      <c r="I75" s="1548"/>
      <c r="J75" s="1548"/>
      <c r="K75" s="1548"/>
      <c r="L75" s="1548"/>
      <c r="M75" s="1548"/>
      <c r="N75" s="1548"/>
      <c r="O75" s="1548"/>
      <c r="P75" s="1548"/>
      <c r="Q75" s="1548"/>
      <c r="R75" s="1548"/>
      <c r="S75" s="1548"/>
      <c r="T75" s="1548"/>
      <c r="U75" s="1548"/>
      <c r="V75" s="1548"/>
      <c r="W75" s="1548"/>
      <c r="X75" s="1548"/>
      <c r="Y75" s="1548"/>
      <c r="Z75" s="1548"/>
      <c r="AA75" s="1548"/>
      <c r="AB75" s="1548"/>
      <c r="AC75" s="1548"/>
      <c r="AD75" s="1548"/>
      <c r="AE75" s="1548"/>
      <c r="AF75" s="1548"/>
    </row>
    <row r="76" spans="1:32" ht="27" customHeight="1">
      <c r="A76" s="1548"/>
      <c r="B76" s="1548"/>
      <c r="C76" s="1548"/>
      <c r="D76" s="1548"/>
      <c r="E76" s="1548"/>
      <c r="F76" s="1548"/>
      <c r="G76" s="1548"/>
      <c r="H76" s="1548"/>
      <c r="I76" s="1548"/>
      <c r="J76" s="1548"/>
      <c r="K76" s="1548"/>
      <c r="L76" s="1548"/>
      <c r="M76" s="1548"/>
      <c r="N76" s="1548"/>
      <c r="O76" s="1548"/>
      <c r="P76" s="1548"/>
      <c r="Q76" s="1548"/>
      <c r="R76" s="1548"/>
      <c r="S76" s="1548"/>
      <c r="T76" s="1548"/>
      <c r="U76" s="1548"/>
      <c r="V76" s="1548"/>
      <c r="W76" s="1548"/>
      <c r="X76" s="1548"/>
      <c r="Y76" s="1548"/>
      <c r="Z76" s="1548"/>
      <c r="AA76" s="1548"/>
      <c r="AB76" s="1548"/>
      <c r="AC76" s="1548"/>
      <c r="AD76" s="1548"/>
      <c r="AE76" s="1548"/>
      <c r="AF76" s="1548"/>
    </row>
  </sheetData>
  <mergeCells count="5">
    <mergeCell ref="A4:A5"/>
    <mergeCell ref="A40:A41"/>
    <mergeCell ref="A73:AA73"/>
    <mergeCell ref="A74:N74"/>
    <mergeCell ref="A75:AF76"/>
  </mergeCells>
  <phoneticPr fontId="2"/>
  <printOptions horizontalCentered="1"/>
  <pageMargins left="0.23622047244094491" right="0.23622047244094491" top="0" bottom="0" header="0.31496062992125984" footer="0.31496062992125984"/>
  <pageSetup paperSize="8" scale="27" fitToHeight="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view="pageBreakPreview" zoomScale="40" zoomScaleNormal="70" zoomScaleSheetLayoutView="40" workbookViewId="0">
      <selection activeCell="K91" sqref="K91"/>
    </sheetView>
  </sheetViews>
  <sheetFormatPr defaultColWidth="9" defaultRowHeight="14.25" customHeight="1"/>
  <cols>
    <col min="1" max="1" width="3.625" style="22" customWidth="1"/>
    <col min="2" max="2" width="47.125" style="14" customWidth="1"/>
    <col min="3" max="4" width="20.625" style="79" customWidth="1"/>
    <col min="5" max="5" width="20.625" style="510" customWidth="1"/>
    <col min="6" max="7" width="20.625" style="79" customWidth="1"/>
    <col min="8" max="9" width="20.625" style="510" customWidth="1"/>
    <col min="10" max="12" width="20.625" style="22" customWidth="1"/>
    <col min="13" max="13" width="9.625" style="22" bestFit="1" customWidth="1"/>
    <col min="14" max="16384" width="9" style="22"/>
  </cols>
  <sheetData>
    <row r="1" spans="1:13" ht="24.75" customHeight="1">
      <c r="A1" s="23" t="s">
        <v>351</v>
      </c>
      <c r="B1" s="23"/>
      <c r="C1" s="115"/>
      <c r="F1" s="115"/>
      <c r="I1" s="80"/>
      <c r="J1" s="80"/>
      <c r="K1" s="80"/>
      <c r="L1" s="235"/>
    </row>
    <row r="2" spans="1:13" ht="24.75" customHeight="1">
      <c r="A2" s="23"/>
      <c r="B2" s="115"/>
      <c r="C2" s="115"/>
      <c r="F2" s="115"/>
      <c r="I2" s="80"/>
      <c r="J2" s="80"/>
      <c r="K2" s="80"/>
      <c r="L2" s="80" t="s">
        <v>233</v>
      </c>
    </row>
    <row r="3" spans="1:13" ht="6.75" customHeight="1">
      <c r="B3" s="17"/>
      <c r="D3" s="340"/>
      <c r="G3" s="340"/>
    </row>
    <row r="4" spans="1:13" s="151" customFormat="1" ht="61.5" customHeight="1">
      <c r="B4" s="38"/>
      <c r="C4" s="511" t="s">
        <v>234</v>
      </c>
      <c r="D4" s="512" t="s">
        <v>235</v>
      </c>
      <c r="E4" s="511" t="s">
        <v>236</v>
      </c>
      <c r="F4" s="511" t="s">
        <v>237</v>
      </c>
      <c r="G4" s="512" t="s">
        <v>14</v>
      </c>
      <c r="H4" s="511" t="s">
        <v>239</v>
      </c>
      <c r="I4" s="513" t="s">
        <v>352</v>
      </c>
      <c r="J4" s="152" t="s">
        <v>241</v>
      </c>
      <c r="K4" s="236" t="s">
        <v>242</v>
      </c>
      <c r="L4" s="141" t="s">
        <v>243</v>
      </c>
    </row>
    <row r="5" spans="1:13" s="16" customFormat="1" ht="21" customHeight="1">
      <c r="B5" s="54" t="s">
        <v>353</v>
      </c>
      <c r="C5" s="83"/>
      <c r="D5" s="83"/>
      <c r="E5" s="83"/>
      <c r="F5" s="83"/>
      <c r="G5" s="83"/>
      <c r="H5" s="83"/>
      <c r="I5" s="514"/>
      <c r="J5" s="83"/>
      <c r="K5" s="237"/>
      <c r="L5" s="227"/>
    </row>
    <row r="6" spans="1:13" s="15" customFormat="1" ht="19.5" customHeight="1">
      <c r="B6" s="184" t="s">
        <v>354</v>
      </c>
      <c r="C6" s="515">
        <v>435671</v>
      </c>
      <c r="D6" s="515">
        <v>426082</v>
      </c>
      <c r="E6" s="515">
        <v>521937</v>
      </c>
      <c r="F6" s="516">
        <v>471570</v>
      </c>
      <c r="G6" s="516">
        <v>380195</v>
      </c>
      <c r="H6" s="516">
        <v>421629</v>
      </c>
      <c r="I6" s="517">
        <v>455728</v>
      </c>
      <c r="J6" s="516">
        <v>415694</v>
      </c>
      <c r="K6" s="238">
        <v>442706</v>
      </c>
      <c r="L6" s="168">
        <v>433584</v>
      </c>
    </row>
    <row r="7" spans="1:13" s="15" customFormat="1" ht="19.5" customHeight="1">
      <c r="B7" s="181" t="s">
        <v>355</v>
      </c>
      <c r="C7" s="518">
        <v>708982</v>
      </c>
      <c r="D7" s="518">
        <v>618086</v>
      </c>
      <c r="E7" s="518">
        <v>613513</v>
      </c>
      <c r="F7" s="84">
        <v>672658</v>
      </c>
      <c r="G7" s="84">
        <v>691492</v>
      </c>
      <c r="H7" s="84">
        <v>522397</v>
      </c>
      <c r="I7" s="519">
        <v>462233</v>
      </c>
      <c r="J7" s="84">
        <v>478880</v>
      </c>
      <c r="K7" s="239">
        <v>490708</v>
      </c>
      <c r="L7" s="169">
        <v>456455</v>
      </c>
    </row>
    <row r="8" spans="1:13" s="15" customFormat="1" ht="19.5" customHeight="1">
      <c r="B8" s="181" t="s">
        <v>356</v>
      </c>
      <c r="C8" s="518">
        <v>17705</v>
      </c>
      <c r="D8" s="518">
        <v>7150</v>
      </c>
      <c r="E8" s="518">
        <v>6471</v>
      </c>
      <c r="F8" s="84">
        <v>7251</v>
      </c>
      <c r="G8" s="84">
        <v>9180</v>
      </c>
      <c r="H8" s="84">
        <v>2123</v>
      </c>
      <c r="I8" s="519">
        <v>6131</v>
      </c>
      <c r="J8" s="84">
        <v>5437</v>
      </c>
      <c r="K8" s="239">
        <v>1297</v>
      </c>
      <c r="L8" s="169">
        <v>100</v>
      </c>
    </row>
    <row r="9" spans="1:13" s="16" customFormat="1" ht="18" customHeight="1">
      <c r="B9" s="181" t="s">
        <v>357</v>
      </c>
      <c r="C9" s="518">
        <v>239499</v>
      </c>
      <c r="D9" s="518">
        <v>194694</v>
      </c>
      <c r="E9" s="518">
        <v>214163</v>
      </c>
      <c r="F9" s="84">
        <v>315885</v>
      </c>
      <c r="G9" s="84">
        <v>422158</v>
      </c>
      <c r="H9" s="84">
        <v>382899</v>
      </c>
      <c r="I9" s="519">
        <v>248629</v>
      </c>
      <c r="J9" s="84">
        <v>243210</v>
      </c>
      <c r="K9" s="239">
        <v>270645</v>
      </c>
      <c r="L9" s="169">
        <v>292105</v>
      </c>
    </row>
    <row r="10" spans="1:13" s="15" customFormat="1" ht="19.5" customHeight="1">
      <c r="B10" s="181" t="s">
        <v>358</v>
      </c>
      <c r="C10" s="518">
        <v>188002</v>
      </c>
      <c r="D10" s="518">
        <v>41000</v>
      </c>
      <c r="E10" s="518">
        <v>44237</v>
      </c>
      <c r="F10" s="84">
        <v>23182</v>
      </c>
      <c r="G10" s="84">
        <v>11609</v>
      </c>
      <c r="H10" s="84">
        <v>9375</v>
      </c>
      <c r="I10" s="519">
        <v>7943</v>
      </c>
      <c r="J10" s="84">
        <v>8518</v>
      </c>
      <c r="K10" s="239">
        <v>5667</v>
      </c>
      <c r="L10" s="169">
        <v>2222</v>
      </c>
    </row>
    <row r="11" spans="1:13" s="15" customFormat="1" ht="19.5" customHeight="1">
      <c r="B11" s="181" t="s">
        <v>359</v>
      </c>
      <c r="C11" s="518">
        <v>13346</v>
      </c>
      <c r="D11" s="518">
        <v>7482</v>
      </c>
      <c r="E11" s="518">
        <v>8886</v>
      </c>
      <c r="F11" s="84">
        <v>8591</v>
      </c>
      <c r="G11" s="84">
        <v>19179</v>
      </c>
      <c r="H11" s="84">
        <v>15821</v>
      </c>
      <c r="I11" s="519">
        <v>13484</v>
      </c>
      <c r="J11" s="84">
        <v>15402</v>
      </c>
      <c r="K11" s="239">
        <v>4577</v>
      </c>
      <c r="L11" s="169">
        <v>4132</v>
      </c>
    </row>
    <row r="12" spans="1:13" s="15" customFormat="1" ht="18" customHeight="1">
      <c r="B12" s="181" t="s">
        <v>360</v>
      </c>
      <c r="C12" s="518">
        <v>171637</v>
      </c>
      <c r="D12" s="518">
        <v>139590</v>
      </c>
      <c r="E12" s="518">
        <v>116416</v>
      </c>
      <c r="F12" s="84">
        <v>130636</v>
      </c>
      <c r="G12" s="84">
        <v>156000</v>
      </c>
      <c r="H12" s="84">
        <v>129237</v>
      </c>
      <c r="I12" s="519">
        <v>100216</v>
      </c>
      <c r="J12" s="84">
        <v>106832</v>
      </c>
      <c r="K12" s="239">
        <v>88132</v>
      </c>
      <c r="L12" s="169">
        <v>79120</v>
      </c>
    </row>
    <row r="13" spans="1:13" s="15" customFormat="1" ht="18" customHeight="1">
      <c r="B13" s="185" t="s">
        <v>361</v>
      </c>
      <c r="C13" s="520">
        <v>-39926</v>
      </c>
      <c r="D13" s="520">
        <v>-10957</v>
      </c>
      <c r="E13" s="520">
        <v>-15172</v>
      </c>
      <c r="F13" s="520">
        <v>-14695</v>
      </c>
      <c r="G13" s="520">
        <v>-13869</v>
      </c>
      <c r="H13" s="520">
        <v>-10312</v>
      </c>
      <c r="I13" s="521">
        <v>-9089</v>
      </c>
      <c r="J13" s="520">
        <v>-7347</v>
      </c>
      <c r="K13" s="240">
        <v>-5583</v>
      </c>
      <c r="L13" s="170">
        <v>-3449</v>
      </c>
      <c r="M13" s="522"/>
    </row>
    <row r="14" spans="1:13" s="19" customFormat="1" ht="21" customHeight="1">
      <c r="B14" s="55" t="s">
        <v>362</v>
      </c>
      <c r="C14" s="523">
        <v>1734918</v>
      </c>
      <c r="D14" s="523">
        <v>1423129</v>
      </c>
      <c r="E14" s="523">
        <v>1510454</v>
      </c>
      <c r="F14" s="85">
        <v>1615081</v>
      </c>
      <c r="G14" s="85">
        <v>1675946</v>
      </c>
      <c r="H14" s="85">
        <v>1473172</v>
      </c>
      <c r="I14" s="524">
        <v>1285277</v>
      </c>
      <c r="J14" s="85">
        <v>1266629</v>
      </c>
      <c r="K14" s="241">
        <v>1298151</v>
      </c>
      <c r="L14" s="171">
        <v>1264271</v>
      </c>
      <c r="M14" s="525"/>
    </row>
    <row r="15" spans="1:13" s="19" customFormat="1" ht="21" customHeight="1">
      <c r="B15" s="54" t="s">
        <v>363</v>
      </c>
      <c r="C15" s="526">
        <v>493163</v>
      </c>
      <c r="D15" s="526">
        <v>246652</v>
      </c>
      <c r="E15" s="526">
        <v>246665</v>
      </c>
      <c r="F15" s="86">
        <v>229966</v>
      </c>
      <c r="G15" s="86">
        <v>232018</v>
      </c>
      <c r="H15" s="86">
        <v>209720</v>
      </c>
      <c r="I15" s="527">
        <v>222665</v>
      </c>
      <c r="J15" s="86">
        <v>215774</v>
      </c>
      <c r="K15" s="242">
        <v>233260</v>
      </c>
      <c r="L15" s="172">
        <v>228332</v>
      </c>
      <c r="M15" s="525"/>
    </row>
    <row r="16" spans="1:13" s="16" customFormat="1" ht="21" customHeight="1">
      <c r="B16" s="54" t="s">
        <v>364</v>
      </c>
      <c r="C16" s="526">
        <v>66228</v>
      </c>
      <c r="D16" s="526">
        <v>103850</v>
      </c>
      <c r="E16" s="526">
        <v>100131</v>
      </c>
      <c r="F16" s="86">
        <v>99127</v>
      </c>
      <c r="G16" s="86">
        <v>133343</v>
      </c>
      <c r="H16" s="86">
        <v>114855</v>
      </c>
      <c r="I16" s="527">
        <v>114445</v>
      </c>
      <c r="J16" s="86">
        <v>132595</v>
      </c>
      <c r="K16" s="242">
        <v>124497</v>
      </c>
      <c r="L16" s="172">
        <v>126114</v>
      </c>
    </row>
    <row r="17" spans="2:13" s="15" customFormat="1" ht="18.75" customHeight="1">
      <c r="B17" s="224" t="s">
        <v>365</v>
      </c>
      <c r="C17" s="114">
        <v>41375</v>
      </c>
      <c r="D17" s="114">
        <v>79989</v>
      </c>
      <c r="E17" s="114">
        <v>76897</v>
      </c>
      <c r="F17" s="74">
        <v>69925</v>
      </c>
      <c r="G17" s="74">
        <v>65466</v>
      </c>
      <c r="H17" s="74">
        <v>60685</v>
      </c>
      <c r="I17" s="270">
        <v>54305</v>
      </c>
      <c r="J17" s="74">
        <v>51474</v>
      </c>
      <c r="K17" s="243">
        <v>44612</v>
      </c>
      <c r="L17" s="164">
        <v>39865</v>
      </c>
    </row>
    <row r="18" spans="2:13" s="15" customFormat="1" ht="18.75" customHeight="1">
      <c r="B18" s="224" t="s">
        <v>360</v>
      </c>
      <c r="C18" s="114">
        <v>24852</v>
      </c>
      <c r="D18" s="114">
        <v>23860</v>
      </c>
      <c r="E18" s="114">
        <v>23233</v>
      </c>
      <c r="F18" s="74">
        <v>29202</v>
      </c>
      <c r="G18" s="74">
        <v>67876</v>
      </c>
      <c r="H18" s="74">
        <v>54170</v>
      </c>
      <c r="I18" s="270">
        <v>60139</v>
      </c>
      <c r="J18" s="74">
        <v>81120</v>
      </c>
      <c r="K18" s="243">
        <v>79884</v>
      </c>
      <c r="L18" s="164">
        <v>86248</v>
      </c>
    </row>
    <row r="19" spans="2:13" s="15" customFormat="1" ht="18.75" customHeight="1">
      <c r="B19" s="54" t="s">
        <v>366</v>
      </c>
      <c r="C19" s="526">
        <v>781335</v>
      </c>
      <c r="D19" s="526">
        <v>673924</v>
      </c>
      <c r="E19" s="526">
        <v>663403</v>
      </c>
      <c r="F19" s="86">
        <v>671857</v>
      </c>
      <c r="G19" s="86">
        <v>625514</v>
      </c>
      <c r="H19" s="86">
        <v>513798</v>
      </c>
      <c r="I19" s="527">
        <v>538093</v>
      </c>
      <c r="J19" s="86">
        <v>501678</v>
      </c>
      <c r="K19" s="242">
        <v>464419</v>
      </c>
      <c r="L19" s="528">
        <v>467500</v>
      </c>
    </row>
    <row r="20" spans="2:13" s="15" customFormat="1" ht="18.75" customHeight="1">
      <c r="B20" s="180" t="s">
        <v>367</v>
      </c>
      <c r="C20" s="529">
        <v>410531</v>
      </c>
      <c r="D20" s="529">
        <v>409307</v>
      </c>
      <c r="E20" s="529">
        <v>488291</v>
      </c>
      <c r="F20" s="87">
        <v>518615</v>
      </c>
      <c r="G20" s="87">
        <v>480993</v>
      </c>
      <c r="H20" s="87">
        <v>351466</v>
      </c>
      <c r="I20" s="269">
        <v>327869</v>
      </c>
      <c r="J20" s="87">
        <v>333050</v>
      </c>
      <c r="K20" s="244">
        <v>313897</v>
      </c>
      <c r="L20" s="167">
        <v>338744</v>
      </c>
    </row>
    <row r="21" spans="2:13" s="15" customFormat="1" ht="18.75" customHeight="1">
      <c r="B21" s="224" t="s">
        <v>368</v>
      </c>
      <c r="C21" s="114">
        <v>182093</v>
      </c>
      <c r="D21" s="114">
        <v>102142</v>
      </c>
      <c r="E21" s="114">
        <v>38867</v>
      </c>
      <c r="F21" s="74">
        <v>39304</v>
      </c>
      <c r="G21" s="74">
        <v>36961</v>
      </c>
      <c r="H21" s="74">
        <v>27908</v>
      </c>
      <c r="I21" s="270">
        <v>25113</v>
      </c>
      <c r="J21" s="74">
        <v>13370</v>
      </c>
      <c r="K21" s="243">
        <v>22415</v>
      </c>
      <c r="L21" s="167">
        <v>31311</v>
      </c>
    </row>
    <row r="22" spans="2:13" s="15" customFormat="1" ht="18.75" customHeight="1">
      <c r="B22" s="224" t="s">
        <v>369</v>
      </c>
      <c r="C22" s="114" t="s">
        <v>253</v>
      </c>
      <c r="D22" s="114">
        <v>286934</v>
      </c>
      <c r="E22" s="114">
        <v>176527</v>
      </c>
      <c r="F22" s="74">
        <v>162305</v>
      </c>
      <c r="G22" s="74">
        <v>109440</v>
      </c>
      <c r="H22" s="74">
        <v>92378</v>
      </c>
      <c r="I22" s="270">
        <v>88358</v>
      </c>
      <c r="J22" s="74">
        <v>79971</v>
      </c>
      <c r="K22" s="243">
        <v>68164</v>
      </c>
      <c r="L22" s="164">
        <v>59670</v>
      </c>
    </row>
    <row r="23" spans="2:13" s="15" customFormat="1" ht="18.75" customHeight="1">
      <c r="B23" s="224" t="s">
        <v>359</v>
      </c>
      <c r="C23" s="114">
        <v>97507</v>
      </c>
      <c r="D23" s="114">
        <v>58051</v>
      </c>
      <c r="E23" s="114">
        <v>23880</v>
      </c>
      <c r="F23" s="74">
        <v>19754</v>
      </c>
      <c r="G23" s="74">
        <v>31053</v>
      </c>
      <c r="H23" s="74">
        <v>64137</v>
      </c>
      <c r="I23" s="270">
        <v>61432</v>
      </c>
      <c r="J23" s="74">
        <v>52881</v>
      </c>
      <c r="K23" s="243">
        <v>22142</v>
      </c>
      <c r="L23" s="164">
        <v>13710</v>
      </c>
    </row>
    <row r="24" spans="2:13" s="15" customFormat="1" ht="18.75" customHeight="1">
      <c r="B24" s="224" t="s">
        <v>370</v>
      </c>
      <c r="C24" s="114" t="s">
        <v>253</v>
      </c>
      <c r="D24" s="114" t="s">
        <v>253</v>
      </c>
      <c r="E24" s="114" t="s">
        <v>253</v>
      </c>
      <c r="F24" s="114" t="s">
        <v>253</v>
      </c>
      <c r="G24" s="114" t="s">
        <v>253</v>
      </c>
      <c r="H24" s="114" t="s">
        <v>253</v>
      </c>
      <c r="I24" s="530">
        <v>53261</v>
      </c>
      <c r="J24" s="114">
        <v>33993</v>
      </c>
      <c r="K24" s="243">
        <v>31934</v>
      </c>
      <c r="L24" s="164">
        <v>26608</v>
      </c>
    </row>
    <row r="25" spans="2:13" s="15" customFormat="1" ht="18.75" customHeight="1">
      <c r="B25" s="224" t="s">
        <v>360</v>
      </c>
      <c r="C25" s="114">
        <v>234988</v>
      </c>
      <c r="D25" s="114">
        <v>54820</v>
      </c>
      <c r="E25" s="114">
        <v>58793</v>
      </c>
      <c r="F25" s="74">
        <v>49916</v>
      </c>
      <c r="G25" s="74">
        <v>44400</v>
      </c>
      <c r="H25" s="74">
        <v>39435</v>
      </c>
      <c r="I25" s="270">
        <v>39264</v>
      </c>
      <c r="J25" s="74">
        <v>48168</v>
      </c>
      <c r="K25" s="243">
        <v>52788</v>
      </c>
      <c r="L25" s="164">
        <v>43830</v>
      </c>
    </row>
    <row r="26" spans="2:13" s="15" customFormat="1" ht="18.75" customHeight="1">
      <c r="B26" s="225" t="s">
        <v>361</v>
      </c>
      <c r="C26" s="88">
        <v>-143786</v>
      </c>
      <c r="D26" s="88">
        <v>-237332</v>
      </c>
      <c r="E26" s="88">
        <v>-122956</v>
      </c>
      <c r="F26" s="88">
        <v>-118039</v>
      </c>
      <c r="G26" s="88">
        <v>-77335</v>
      </c>
      <c r="H26" s="88">
        <v>-61526</v>
      </c>
      <c r="I26" s="531">
        <v>-57207</v>
      </c>
      <c r="J26" s="88">
        <v>-59758</v>
      </c>
      <c r="K26" s="245">
        <v>-47223</v>
      </c>
      <c r="L26" s="173">
        <v>-46375</v>
      </c>
    </row>
    <row r="27" spans="2:13" s="19" customFormat="1" ht="21" customHeight="1">
      <c r="B27" s="226" t="s">
        <v>371</v>
      </c>
      <c r="C27" s="523">
        <v>1340726</v>
      </c>
      <c r="D27" s="523">
        <v>1024427</v>
      </c>
      <c r="E27" s="523">
        <v>1010200</v>
      </c>
      <c r="F27" s="85">
        <v>1000951</v>
      </c>
      <c r="G27" s="85">
        <v>990875</v>
      </c>
      <c r="H27" s="85">
        <v>838375</v>
      </c>
      <c r="I27" s="524">
        <v>875204</v>
      </c>
      <c r="J27" s="85">
        <v>850049</v>
      </c>
      <c r="K27" s="241">
        <v>822177</v>
      </c>
      <c r="L27" s="171">
        <v>821947</v>
      </c>
      <c r="M27" s="525"/>
    </row>
    <row r="28" spans="2:13" s="15" customFormat="1" ht="18.75" customHeight="1">
      <c r="B28" s="532" t="s">
        <v>372</v>
      </c>
      <c r="C28" s="533">
        <v>1377</v>
      </c>
      <c r="D28" s="533">
        <v>921</v>
      </c>
      <c r="E28" s="533">
        <v>1024</v>
      </c>
      <c r="F28" s="89">
        <v>3475</v>
      </c>
      <c r="G28" s="89">
        <v>2529</v>
      </c>
      <c r="H28" s="89">
        <v>1410</v>
      </c>
      <c r="I28" s="80">
        <v>436</v>
      </c>
      <c r="J28" s="89">
        <v>281</v>
      </c>
      <c r="K28" s="246">
        <v>266</v>
      </c>
      <c r="L28" s="174">
        <v>190</v>
      </c>
    </row>
    <row r="29" spans="2:13" s="19" customFormat="1" ht="21" customHeight="1" thickBot="1">
      <c r="B29" s="56" t="s">
        <v>373</v>
      </c>
      <c r="C29" s="534">
        <v>3077022</v>
      </c>
      <c r="D29" s="534">
        <v>2448478</v>
      </c>
      <c r="E29" s="534">
        <v>2521679</v>
      </c>
      <c r="F29" s="90">
        <v>2619507</v>
      </c>
      <c r="G29" s="90">
        <v>2669352</v>
      </c>
      <c r="H29" s="90">
        <v>2312958</v>
      </c>
      <c r="I29" s="535">
        <v>2160918</v>
      </c>
      <c r="J29" s="90">
        <v>2116960</v>
      </c>
      <c r="K29" s="247">
        <v>2120596</v>
      </c>
      <c r="L29" s="175">
        <v>2086410</v>
      </c>
      <c r="M29" s="525"/>
    </row>
    <row r="30" spans="2:13" s="15" customFormat="1" ht="21" customHeight="1" thickTop="1">
      <c r="B30" s="54" t="s">
        <v>374</v>
      </c>
      <c r="C30" s="533"/>
      <c r="D30" s="533"/>
      <c r="E30" s="533"/>
      <c r="F30" s="89"/>
      <c r="G30" s="89"/>
      <c r="H30" s="89"/>
      <c r="I30" s="80"/>
      <c r="J30" s="89"/>
      <c r="K30" s="246"/>
      <c r="L30" s="174"/>
    </row>
    <row r="31" spans="2:13" s="15" customFormat="1" ht="18.75" customHeight="1">
      <c r="B31" s="184" t="s">
        <v>375</v>
      </c>
      <c r="C31" s="515">
        <v>479264</v>
      </c>
      <c r="D31" s="515">
        <v>472513</v>
      </c>
      <c r="E31" s="515">
        <v>451438</v>
      </c>
      <c r="F31" s="516">
        <v>531508</v>
      </c>
      <c r="G31" s="516">
        <v>578995</v>
      </c>
      <c r="H31" s="516">
        <v>418811</v>
      </c>
      <c r="I31" s="517">
        <v>377468</v>
      </c>
      <c r="J31" s="516">
        <v>414984</v>
      </c>
      <c r="K31" s="238">
        <v>461799</v>
      </c>
      <c r="L31" s="168">
        <v>436696</v>
      </c>
    </row>
    <row r="32" spans="2:13" s="15" customFormat="1" ht="18.75" customHeight="1">
      <c r="B32" s="181" t="s">
        <v>376</v>
      </c>
      <c r="C32" s="518">
        <v>1320861</v>
      </c>
      <c r="D32" s="518">
        <v>933100</v>
      </c>
      <c r="E32" s="518">
        <v>775555</v>
      </c>
      <c r="F32" s="84">
        <v>501055</v>
      </c>
      <c r="G32" s="84">
        <v>497208</v>
      </c>
      <c r="H32" s="84">
        <v>351841</v>
      </c>
      <c r="I32" s="519">
        <v>256652</v>
      </c>
      <c r="J32" s="84">
        <v>247656</v>
      </c>
      <c r="K32" s="239">
        <v>282524</v>
      </c>
      <c r="L32" s="169">
        <v>242267</v>
      </c>
    </row>
    <row r="33" spans="2:13" s="16" customFormat="1" ht="19.5" customHeight="1">
      <c r="B33" s="181" t="s">
        <v>377</v>
      </c>
      <c r="C33" s="518">
        <v>141200</v>
      </c>
      <c r="D33" s="518">
        <v>139200</v>
      </c>
      <c r="E33" s="518">
        <v>29200</v>
      </c>
      <c r="F33" s="84">
        <v>10000</v>
      </c>
      <c r="G33" s="84">
        <v>25000</v>
      </c>
      <c r="H33" s="84">
        <v>35000</v>
      </c>
      <c r="I33" s="519">
        <v>10000</v>
      </c>
      <c r="J33" s="84">
        <v>2000</v>
      </c>
      <c r="K33" s="239">
        <v>2000</v>
      </c>
      <c r="L33" s="169">
        <v>2000</v>
      </c>
    </row>
    <row r="34" spans="2:13" s="15" customFormat="1" ht="19.5" customHeight="1">
      <c r="B34" s="181" t="s">
        <v>378</v>
      </c>
      <c r="C34" s="518">
        <v>38858</v>
      </c>
      <c r="D34" s="518">
        <v>43050</v>
      </c>
      <c r="E34" s="518">
        <v>9358</v>
      </c>
      <c r="F34" s="84">
        <v>896</v>
      </c>
      <c r="G34" s="84">
        <v>75100</v>
      </c>
      <c r="H34" s="84">
        <v>42136</v>
      </c>
      <c r="I34" s="519">
        <v>40120</v>
      </c>
      <c r="J34" s="84">
        <v>60000</v>
      </c>
      <c r="K34" s="239">
        <v>35000</v>
      </c>
      <c r="L34" s="169">
        <v>30000</v>
      </c>
    </row>
    <row r="35" spans="2:13" s="15" customFormat="1" ht="18.75" customHeight="1">
      <c r="B35" s="181" t="s">
        <v>379</v>
      </c>
      <c r="C35" s="518">
        <v>7788</v>
      </c>
      <c r="D35" s="518">
        <v>7644</v>
      </c>
      <c r="E35" s="518">
        <v>7774</v>
      </c>
      <c r="F35" s="84">
        <v>8811</v>
      </c>
      <c r="G35" s="84">
        <v>8246</v>
      </c>
      <c r="H35" s="84">
        <v>7230</v>
      </c>
      <c r="I35" s="519">
        <v>5949</v>
      </c>
      <c r="J35" s="84">
        <v>6591</v>
      </c>
      <c r="K35" s="239">
        <v>8850</v>
      </c>
      <c r="L35" s="169">
        <v>5407</v>
      </c>
    </row>
    <row r="36" spans="2:13" s="15" customFormat="1" ht="18.75" customHeight="1">
      <c r="B36" s="181" t="s">
        <v>380</v>
      </c>
      <c r="C36" s="518">
        <v>257</v>
      </c>
      <c r="D36" s="518">
        <v>422</v>
      </c>
      <c r="E36" s="518">
        <v>41</v>
      </c>
      <c r="F36" s="84">
        <v>34</v>
      </c>
      <c r="G36" s="84">
        <v>53</v>
      </c>
      <c r="H36" s="84">
        <v>597</v>
      </c>
      <c r="I36" s="519">
        <v>44</v>
      </c>
      <c r="J36" s="84">
        <v>146</v>
      </c>
      <c r="K36" s="239">
        <v>87</v>
      </c>
      <c r="L36" s="169">
        <v>245</v>
      </c>
    </row>
    <row r="37" spans="2:13" s="15" customFormat="1" ht="18.75" customHeight="1">
      <c r="B37" s="181" t="s">
        <v>381</v>
      </c>
      <c r="C37" s="518">
        <v>3108</v>
      </c>
      <c r="D37" s="518">
        <v>4234</v>
      </c>
      <c r="E37" s="518">
        <v>5148</v>
      </c>
      <c r="F37" s="84">
        <v>7412</v>
      </c>
      <c r="G37" s="84">
        <v>7686</v>
      </c>
      <c r="H37" s="84">
        <v>5503</v>
      </c>
      <c r="I37" s="519">
        <v>5497</v>
      </c>
      <c r="J37" s="84">
        <v>5845</v>
      </c>
      <c r="K37" s="239">
        <v>6254</v>
      </c>
      <c r="L37" s="169">
        <v>6154</v>
      </c>
    </row>
    <row r="38" spans="2:13" s="15" customFormat="1" ht="18.75" customHeight="1">
      <c r="B38" s="185" t="s">
        <v>360</v>
      </c>
      <c r="C38" s="536">
        <v>220979</v>
      </c>
      <c r="D38" s="536">
        <v>154515</v>
      </c>
      <c r="E38" s="536">
        <v>138198</v>
      </c>
      <c r="F38" s="520">
        <v>159778</v>
      </c>
      <c r="G38" s="520">
        <v>191161</v>
      </c>
      <c r="H38" s="520">
        <v>178734</v>
      </c>
      <c r="I38" s="521">
        <v>145801</v>
      </c>
      <c r="J38" s="520">
        <v>153321</v>
      </c>
      <c r="K38" s="240">
        <v>150906</v>
      </c>
      <c r="L38" s="170">
        <v>136238</v>
      </c>
    </row>
    <row r="39" spans="2:13" s="19" customFormat="1" ht="21" customHeight="1">
      <c r="B39" s="55" t="s">
        <v>382</v>
      </c>
      <c r="C39" s="523">
        <v>2212318</v>
      </c>
      <c r="D39" s="523">
        <v>1754681</v>
      </c>
      <c r="E39" s="523">
        <v>1416716</v>
      </c>
      <c r="F39" s="85">
        <v>1219497</v>
      </c>
      <c r="G39" s="85">
        <v>1383451</v>
      </c>
      <c r="H39" s="85">
        <v>1039857</v>
      </c>
      <c r="I39" s="524">
        <v>841533</v>
      </c>
      <c r="J39" s="85">
        <v>890544</v>
      </c>
      <c r="K39" s="241">
        <v>947422</v>
      </c>
      <c r="L39" s="171">
        <v>859010</v>
      </c>
      <c r="M39" s="525"/>
    </row>
    <row r="40" spans="2:13" s="19" customFormat="1" ht="21" customHeight="1">
      <c r="B40" s="57" t="s">
        <v>383</v>
      </c>
      <c r="C40" s="537"/>
      <c r="D40" s="537"/>
      <c r="E40" s="537"/>
      <c r="F40" s="91"/>
      <c r="G40" s="91"/>
      <c r="H40" s="91"/>
      <c r="I40" s="538"/>
      <c r="J40" s="91"/>
      <c r="K40" s="248"/>
      <c r="L40" s="177"/>
      <c r="M40" s="525"/>
    </row>
    <row r="41" spans="2:13" s="19" customFormat="1" ht="21" customHeight="1">
      <c r="B41" s="184" t="s">
        <v>384</v>
      </c>
      <c r="C41" s="515">
        <v>61167</v>
      </c>
      <c r="D41" s="515">
        <v>16048</v>
      </c>
      <c r="E41" s="515">
        <v>99036</v>
      </c>
      <c r="F41" s="516">
        <v>245540</v>
      </c>
      <c r="G41" s="516">
        <v>141496</v>
      </c>
      <c r="H41" s="516">
        <v>155120</v>
      </c>
      <c r="I41" s="517">
        <v>123647</v>
      </c>
      <c r="J41" s="516">
        <v>82719</v>
      </c>
      <c r="K41" s="238">
        <v>80000</v>
      </c>
      <c r="L41" s="168">
        <v>60000</v>
      </c>
      <c r="M41" s="525"/>
    </row>
    <row r="42" spans="2:13" s="19" customFormat="1" ht="21" customHeight="1">
      <c r="B42" s="181" t="s">
        <v>385</v>
      </c>
      <c r="C42" s="518">
        <v>430640</v>
      </c>
      <c r="D42" s="518">
        <v>296927</v>
      </c>
      <c r="E42" s="518">
        <v>473109</v>
      </c>
      <c r="F42" s="84">
        <v>560187</v>
      </c>
      <c r="G42" s="84">
        <v>560281</v>
      </c>
      <c r="H42" s="84">
        <v>702861</v>
      </c>
      <c r="I42" s="519">
        <v>763098</v>
      </c>
      <c r="J42" s="84">
        <v>723926</v>
      </c>
      <c r="K42" s="239">
        <v>691018</v>
      </c>
      <c r="L42" s="169">
        <v>715478</v>
      </c>
      <c r="M42" s="525"/>
    </row>
    <row r="43" spans="2:13" s="19" customFormat="1" ht="21" customHeight="1">
      <c r="B43" s="181" t="s">
        <v>380</v>
      </c>
      <c r="C43" s="518">
        <v>10463</v>
      </c>
      <c r="D43" s="518">
        <v>7544</v>
      </c>
      <c r="E43" s="518">
        <v>13553</v>
      </c>
      <c r="F43" s="84">
        <v>13078</v>
      </c>
      <c r="G43" s="84">
        <v>16685</v>
      </c>
      <c r="H43" s="84">
        <v>15528</v>
      </c>
      <c r="I43" s="519">
        <v>14743</v>
      </c>
      <c r="J43" s="84">
        <v>19009</v>
      </c>
      <c r="K43" s="239">
        <v>20596</v>
      </c>
      <c r="L43" s="169">
        <v>19509</v>
      </c>
      <c r="M43" s="525"/>
    </row>
    <row r="44" spans="2:13" s="19" customFormat="1" ht="21" customHeight="1">
      <c r="B44" s="181" t="s">
        <v>386</v>
      </c>
      <c r="C44" s="539" t="s">
        <v>253</v>
      </c>
      <c r="D44" s="539" t="s">
        <v>253</v>
      </c>
      <c r="E44" s="518">
        <v>445</v>
      </c>
      <c r="F44" s="84">
        <v>1238</v>
      </c>
      <c r="G44" s="84">
        <v>1193</v>
      </c>
      <c r="H44" s="84">
        <v>1045</v>
      </c>
      <c r="I44" s="519">
        <v>944</v>
      </c>
      <c r="J44" s="84">
        <v>774</v>
      </c>
      <c r="K44" s="239">
        <v>696</v>
      </c>
      <c r="L44" s="540" t="s">
        <v>253</v>
      </c>
      <c r="M44" s="525"/>
    </row>
    <row r="45" spans="2:13" s="19" customFormat="1" ht="21" customHeight="1">
      <c r="B45" s="181" t="s">
        <v>387</v>
      </c>
      <c r="C45" s="518">
        <v>7928</v>
      </c>
      <c r="D45" s="518">
        <v>29046</v>
      </c>
      <c r="E45" s="518">
        <v>25558</v>
      </c>
      <c r="F45" s="84">
        <v>22526</v>
      </c>
      <c r="G45" s="84">
        <v>19410</v>
      </c>
      <c r="H45" s="84">
        <v>16174</v>
      </c>
      <c r="I45" s="519">
        <v>13280</v>
      </c>
      <c r="J45" s="84">
        <v>13136</v>
      </c>
      <c r="K45" s="239">
        <v>14232</v>
      </c>
      <c r="L45" s="169">
        <v>14998</v>
      </c>
      <c r="M45" s="525"/>
    </row>
    <row r="46" spans="2:13" s="19" customFormat="1" ht="21" customHeight="1">
      <c r="B46" s="181" t="s">
        <v>388</v>
      </c>
      <c r="C46" s="539" t="s">
        <v>253</v>
      </c>
      <c r="D46" s="539" t="s">
        <v>253</v>
      </c>
      <c r="E46" s="539" t="s">
        <v>253</v>
      </c>
      <c r="F46" s="84">
        <v>1394</v>
      </c>
      <c r="G46" s="84">
        <v>958</v>
      </c>
      <c r="H46" s="84">
        <v>872</v>
      </c>
      <c r="I46" s="519">
        <v>931</v>
      </c>
      <c r="J46" s="84">
        <v>833</v>
      </c>
      <c r="K46" s="239">
        <v>648</v>
      </c>
      <c r="L46" s="169">
        <v>630</v>
      </c>
      <c r="M46" s="525"/>
    </row>
    <row r="47" spans="2:13" s="19" customFormat="1" ht="21" customHeight="1">
      <c r="B47" s="185" t="s">
        <v>360</v>
      </c>
      <c r="C47" s="536">
        <v>26259</v>
      </c>
      <c r="D47" s="536">
        <v>30639</v>
      </c>
      <c r="E47" s="536">
        <v>29185</v>
      </c>
      <c r="F47" s="520">
        <v>24409</v>
      </c>
      <c r="G47" s="520">
        <v>25548</v>
      </c>
      <c r="H47" s="520">
        <v>25994</v>
      </c>
      <c r="I47" s="521">
        <v>25336</v>
      </c>
      <c r="J47" s="520">
        <v>30505</v>
      </c>
      <c r="K47" s="240">
        <v>35509</v>
      </c>
      <c r="L47" s="170">
        <v>34244</v>
      </c>
      <c r="M47" s="525"/>
    </row>
    <row r="48" spans="2:13" s="19" customFormat="1" ht="21" customHeight="1">
      <c r="B48" s="55" t="s">
        <v>389</v>
      </c>
      <c r="C48" s="523">
        <v>536459</v>
      </c>
      <c r="D48" s="523">
        <v>380206</v>
      </c>
      <c r="E48" s="523">
        <v>640887</v>
      </c>
      <c r="F48" s="85">
        <v>868374</v>
      </c>
      <c r="G48" s="85">
        <v>765572</v>
      </c>
      <c r="H48" s="85">
        <v>917597</v>
      </c>
      <c r="I48" s="524">
        <v>941981</v>
      </c>
      <c r="J48" s="85">
        <v>870905</v>
      </c>
      <c r="K48" s="241">
        <v>842702</v>
      </c>
      <c r="L48" s="171">
        <v>844862</v>
      </c>
      <c r="M48" s="525"/>
    </row>
    <row r="49" spans="2:13" s="19" customFormat="1" ht="21" customHeight="1" thickBot="1">
      <c r="B49" s="56" t="s">
        <v>390</v>
      </c>
      <c r="C49" s="534">
        <v>2748778</v>
      </c>
      <c r="D49" s="534">
        <v>2134887</v>
      </c>
      <c r="E49" s="534">
        <v>2057603</v>
      </c>
      <c r="F49" s="90">
        <v>2087872</v>
      </c>
      <c r="G49" s="90">
        <v>2149024</v>
      </c>
      <c r="H49" s="90">
        <v>1957454</v>
      </c>
      <c r="I49" s="535">
        <v>1783514</v>
      </c>
      <c r="J49" s="90">
        <v>1761449</v>
      </c>
      <c r="K49" s="247">
        <v>1790125</v>
      </c>
      <c r="L49" s="175">
        <v>1703872</v>
      </c>
      <c r="M49" s="525"/>
    </row>
    <row r="50" spans="2:13" s="20" customFormat="1" ht="21" customHeight="1" thickTop="1">
      <c r="B50" s="54" t="s">
        <v>391</v>
      </c>
      <c r="C50" s="537">
        <v>392391</v>
      </c>
      <c r="D50" s="537">
        <v>331674</v>
      </c>
      <c r="E50" s="537">
        <v>389677</v>
      </c>
      <c r="F50" s="91">
        <v>428464</v>
      </c>
      <c r="G50" s="91">
        <v>451619</v>
      </c>
      <c r="H50" s="91">
        <v>454491</v>
      </c>
      <c r="I50" s="538">
        <v>458819</v>
      </c>
      <c r="J50" s="91">
        <v>471688</v>
      </c>
      <c r="K50" s="248">
        <v>464026</v>
      </c>
      <c r="L50" s="177">
        <v>470808</v>
      </c>
    </row>
    <row r="51" spans="2:13" s="15" customFormat="1" ht="18.75" customHeight="1">
      <c r="B51" s="184" t="s">
        <v>392</v>
      </c>
      <c r="C51" s="529">
        <v>150606</v>
      </c>
      <c r="D51" s="529">
        <v>336122</v>
      </c>
      <c r="E51" s="529">
        <v>130549</v>
      </c>
      <c r="F51" s="87">
        <v>122790</v>
      </c>
      <c r="G51" s="87">
        <v>160339</v>
      </c>
      <c r="H51" s="87">
        <v>160339</v>
      </c>
      <c r="I51" s="269">
        <v>160339</v>
      </c>
      <c r="J51" s="87">
        <v>160339</v>
      </c>
      <c r="K51" s="244">
        <v>160339</v>
      </c>
      <c r="L51" s="167">
        <v>160339</v>
      </c>
    </row>
    <row r="52" spans="2:13" s="15" customFormat="1" ht="18.75" customHeight="1">
      <c r="B52" s="181" t="s">
        <v>393</v>
      </c>
      <c r="C52" s="114">
        <v>346619</v>
      </c>
      <c r="D52" s="114">
        <v>487686</v>
      </c>
      <c r="E52" s="114">
        <v>166754</v>
      </c>
      <c r="F52" s="74">
        <v>158593</v>
      </c>
      <c r="G52" s="74">
        <v>152160</v>
      </c>
      <c r="H52" s="74">
        <v>152160</v>
      </c>
      <c r="I52" s="270">
        <v>152160</v>
      </c>
      <c r="J52" s="74">
        <v>152160</v>
      </c>
      <c r="K52" s="243">
        <v>152160</v>
      </c>
      <c r="L52" s="164">
        <v>152160</v>
      </c>
    </row>
    <row r="53" spans="2:13" s="16" customFormat="1" ht="18.75" customHeight="1">
      <c r="B53" s="181" t="s">
        <v>394</v>
      </c>
      <c r="C53" s="74">
        <v>-104802</v>
      </c>
      <c r="D53" s="74">
        <v>-492048</v>
      </c>
      <c r="E53" s="114">
        <v>92487</v>
      </c>
      <c r="F53" s="74">
        <v>147206</v>
      </c>
      <c r="G53" s="74">
        <v>139264</v>
      </c>
      <c r="H53" s="74">
        <v>142157</v>
      </c>
      <c r="I53" s="270">
        <v>146489</v>
      </c>
      <c r="J53" s="74">
        <v>159358</v>
      </c>
      <c r="K53" s="243">
        <v>151706</v>
      </c>
      <c r="L53" s="164">
        <v>158488</v>
      </c>
    </row>
    <row r="54" spans="2:13" s="15" customFormat="1" ht="18.75" customHeight="1">
      <c r="B54" s="181" t="s">
        <v>395</v>
      </c>
      <c r="C54" s="541">
        <v>-32</v>
      </c>
      <c r="D54" s="541">
        <v>-86</v>
      </c>
      <c r="E54" s="74">
        <v>-113</v>
      </c>
      <c r="F54" s="74">
        <v>-126</v>
      </c>
      <c r="G54" s="74">
        <v>-145</v>
      </c>
      <c r="H54" s="74">
        <v>-166</v>
      </c>
      <c r="I54" s="270">
        <v>-169</v>
      </c>
      <c r="J54" s="74">
        <v>-170</v>
      </c>
      <c r="K54" s="243">
        <v>-179</v>
      </c>
      <c r="L54" s="164">
        <v>-179</v>
      </c>
    </row>
    <row r="55" spans="2:13" s="15" customFormat="1" ht="36.75" customHeight="1">
      <c r="B55" s="542" t="s">
        <v>396</v>
      </c>
      <c r="C55" s="543">
        <v>-76156</v>
      </c>
      <c r="D55" s="543">
        <v>-51433</v>
      </c>
      <c r="E55" s="526">
        <v>37273</v>
      </c>
      <c r="F55" s="86">
        <v>60122</v>
      </c>
      <c r="G55" s="86">
        <v>24412</v>
      </c>
      <c r="H55" s="86">
        <v>-135500</v>
      </c>
      <c r="I55" s="527">
        <v>-106402</v>
      </c>
      <c r="J55" s="86">
        <v>-141659</v>
      </c>
      <c r="K55" s="242">
        <v>-158121</v>
      </c>
      <c r="L55" s="172">
        <v>-117272</v>
      </c>
    </row>
    <row r="56" spans="2:13" s="15" customFormat="1" ht="30.75" customHeight="1">
      <c r="B56" s="180" t="s">
        <v>274</v>
      </c>
      <c r="C56" s="529">
        <v>16692</v>
      </c>
      <c r="D56" s="529">
        <v>32629</v>
      </c>
      <c r="E56" s="529">
        <v>90547</v>
      </c>
      <c r="F56" s="87">
        <v>94316</v>
      </c>
      <c r="G56" s="87">
        <v>60280</v>
      </c>
      <c r="H56" s="87">
        <v>6236</v>
      </c>
      <c r="I56" s="269">
        <v>14845</v>
      </c>
      <c r="J56" s="87">
        <v>12310</v>
      </c>
      <c r="K56" s="244">
        <v>7626</v>
      </c>
      <c r="L56" s="167">
        <v>13710</v>
      </c>
    </row>
    <row r="57" spans="2:13" s="15" customFormat="1" ht="18.75" customHeight="1">
      <c r="B57" s="181" t="s">
        <v>275</v>
      </c>
      <c r="C57" s="114" t="s">
        <v>253</v>
      </c>
      <c r="D57" s="114" t="s">
        <v>253</v>
      </c>
      <c r="E57" s="114" t="s">
        <v>253</v>
      </c>
      <c r="F57" s="74">
        <v>623</v>
      </c>
      <c r="G57" s="74">
        <v>1345</v>
      </c>
      <c r="H57" s="74">
        <v>1510</v>
      </c>
      <c r="I57" s="270">
        <v>2357</v>
      </c>
      <c r="J57" s="74">
        <v>3022</v>
      </c>
      <c r="K57" s="243">
        <v>935</v>
      </c>
      <c r="L57" s="164">
        <v>-104</v>
      </c>
    </row>
    <row r="58" spans="2:13" s="15" customFormat="1" ht="18.75" customHeight="1">
      <c r="B58" s="181" t="s">
        <v>276</v>
      </c>
      <c r="C58" s="74">
        <v>-5469</v>
      </c>
      <c r="D58" s="74">
        <v>-4869</v>
      </c>
      <c r="E58" s="74">
        <v>-2619</v>
      </c>
      <c r="F58" s="74">
        <v>-1935</v>
      </c>
      <c r="G58" s="74">
        <v>-2530</v>
      </c>
      <c r="H58" s="74">
        <v>-1907</v>
      </c>
      <c r="I58" s="270">
        <v>-2055</v>
      </c>
      <c r="J58" s="74">
        <v>-2302</v>
      </c>
      <c r="K58" s="243">
        <v>-2120</v>
      </c>
      <c r="L58" s="164">
        <v>3</v>
      </c>
    </row>
    <row r="59" spans="2:13" s="15" customFormat="1" ht="18.75" customHeight="1">
      <c r="B59" s="181" t="s">
        <v>277</v>
      </c>
      <c r="C59" s="74">
        <v>-87379</v>
      </c>
      <c r="D59" s="74">
        <v>-79193</v>
      </c>
      <c r="E59" s="74">
        <v>-50655</v>
      </c>
      <c r="F59" s="74">
        <v>-32882</v>
      </c>
      <c r="G59" s="74">
        <v>-34684</v>
      </c>
      <c r="H59" s="74">
        <v>-141340</v>
      </c>
      <c r="I59" s="270">
        <v>-121550</v>
      </c>
      <c r="J59" s="74">
        <v>-153984</v>
      </c>
      <c r="K59" s="243">
        <v>-163686</v>
      </c>
      <c r="L59" s="164">
        <v>-129496</v>
      </c>
    </row>
    <row r="60" spans="2:13" s="15" customFormat="1" ht="30.95" customHeight="1">
      <c r="B60" s="180" t="s">
        <v>278</v>
      </c>
      <c r="C60" s="114" t="s">
        <v>253</v>
      </c>
      <c r="D60" s="114" t="s">
        <v>253</v>
      </c>
      <c r="E60" s="114" t="s">
        <v>253</v>
      </c>
      <c r="F60" s="114" t="s">
        <v>253</v>
      </c>
      <c r="G60" s="114" t="s">
        <v>253</v>
      </c>
      <c r="H60" s="114" t="s">
        <v>253</v>
      </c>
      <c r="I60" s="114" t="s">
        <v>253</v>
      </c>
      <c r="J60" s="74">
        <v>-706</v>
      </c>
      <c r="K60" s="243">
        <v>-875</v>
      </c>
      <c r="L60" s="164">
        <v>-1385</v>
      </c>
    </row>
    <row r="61" spans="2:13" s="15" customFormat="1" ht="18.75" customHeight="1">
      <c r="B61" s="54" t="s">
        <v>397</v>
      </c>
      <c r="C61" s="526">
        <v>12009</v>
      </c>
      <c r="D61" s="526">
        <v>33349</v>
      </c>
      <c r="E61" s="526">
        <v>37125</v>
      </c>
      <c r="F61" s="86">
        <v>43048</v>
      </c>
      <c r="G61" s="86">
        <v>44296</v>
      </c>
      <c r="H61" s="86">
        <v>36512</v>
      </c>
      <c r="I61" s="527">
        <v>24987</v>
      </c>
      <c r="J61" s="86">
        <v>25481</v>
      </c>
      <c r="K61" s="242">
        <v>24565</v>
      </c>
      <c r="L61" s="172">
        <v>29000</v>
      </c>
    </row>
    <row r="62" spans="2:13" s="19" customFormat="1" ht="21" customHeight="1">
      <c r="B62" s="54" t="s">
        <v>398</v>
      </c>
      <c r="C62" s="526">
        <v>328244</v>
      </c>
      <c r="D62" s="526">
        <v>313590</v>
      </c>
      <c r="E62" s="526">
        <v>464076</v>
      </c>
      <c r="F62" s="86">
        <v>531635</v>
      </c>
      <c r="G62" s="86">
        <v>520327</v>
      </c>
      <c r="H62" s="86">
        <v>355503</v>
      </c>
      <c r="I62" s="527">
        <v>377404</v>
      </c>
      <c r="J62" s="86">
        <v>355510</v>
      </c>
      <c r="K62" s="242">
        <v>330471</v>
      </c>
      <c r="L62" s="172">
        <v>382537</v>
      </c>
      <c r="M62" s="525"/>
    </row>
    <row r="63" spans="2:13" s="19" customFormat="1" ht="20.25" customHeight="1" thickBot="1">
      <c r="B63" s="56" t="s">
        <v>399</v>
      </c>
      <c r="C63" s="534">
        <v>3077022</v>
      </c>
      <c r="D63" s="534">
        <v>2448478</v>
      </c>
      <c r="E63" s="534">
        <v>2521679</v>
      </c>
      <c r="F63" s="90">
        <v>2619507</v>
      </c>
      <c r="G63" s="90">
        <v>2669352</v>
      </c>
      <c r="H63" s="90">
        <v>2312958</v>
      </c>
      <c r="I63" s="535">
        <v>2160918</v>
      </c>
      <c r="J63" s="90">
        <v>2116960</v>
      </c>
      <c r="K63" s="247">
        <v>2120596</v>
      </c>
      <c r="L63" s="175">
        <v>2086410</v>
      </c>
      <c r="M63" s="525"/>
    </row>
    <row r="64" spans="2:13" ht="39" customHeight="1" thickTop="1">
      <c r="B64" s="1549" t="s">
        <v>603</v>
      </c>
      <c r="C64" s="1549"/>
      <c r="D64" s="1549"/>
      <c r="E64" s="1549"/>
      <c r="F64" s="1549"/>
      <c r="G64" s="1549"/>
      <c r="H64" s="1549"/>
      <c r="I64" s="1549"/>
      <c r="J64" s="1549"/>
      <c r="K64" s="1549"/>
      <c r="L64" s="1549"/>
    </row>
    <row r="65" spans="2:2" ht="14.25" customHeight="1">
      <c r="B65" s="544"/>
    </row>
  </sheetData>
  <mergeCells count="1">
    <mergeCell ref="B64:L64"/>
  </mergeCells>
  <phoneticPr fontId="2"/>
  <printOptions horizontalCentered="1"/>
  <pageMargins left="0.54" right="0.79" top="0.69" bottom="0.43" header="0.27559055118110237" footer="0.34"/>
  <pageSetup paperSize="8" scale="5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C8FAE-D44E-4FC3-B7DC-7F15A0441017}">
  <sheetPr>
    <pageSetUpPr fitToPage="1"/>
  </sheetPr>
  <dimension ref="A1:Q65"/>
  <sheetViews>
    <sheetView showGridLines="0" view="pageBreakPreview" zoomScale="55" zoomScaleNormal="70" zoomScaleSheetLayoutView="55" workbookViewId="0">
      <pane xSplit="2" topLeftCell="C1" activePane="topRight" state="frozenSplit"/>
      <selection activeCell="U78" activeCellId="1" sqref="A1 U78"/>
      <selection pane="topRight"/>
    </sheetView>
  </sheetViews>
  <sheetFormatPr defaultColWidth="9" defaultRowHeight="14.25" customHeight="1"/>
  <cols>
    <col min="1" max="1" width="3.625" style="1229" customWidth="1"/>
    <col min="2" max="2" width="60.625" style="1254" customWidth="1"/>
    <col min="3" max="9" width="20.625" style="1229" customWidth="1"/>
    <col min="10" max="16" width="20.5" style="1229" customWidth="1"/>
    <col min="17" max="17" width="20.5" style="22" customWidth="1"/>
    <col min="18" max="16384" width="9" style="1229"/>
  </cols>
  <sheetData>
    <row r="1" spans="1:17" ht="24.75" customHeight="1">
      <c r="A1" s="1228" t="s">
        <v>400</v>
      </c>
      <c r="B1" s="1228"/>
      <c r="C1" s="80"/>
      <c r="D1" s="80"/>
      <c r="E1" s="235"/>
    </row>
    <row r="2" spans="1:17" ht="24.75" customHeight="1">
      <c r="A2" s="1228"/>
      <c r="B2" s="1230"/>
      <c r="C2" s="80"/>
      <c r="D2" s="80"/>
      <c r="F2" s="80"/>
      <c r="G2" s="80"/>
      <c r="H2" s="80"/>
      <c r="I2" s="80"/>
      <c r="J2" s="80"/>
      <c r="K2" s="80"/>
      <c r="O2" s="1231"/>
      <c r="P2" s="1231"/>
      <c r="Q2" s="1416" t="s">
        <v>60</v>
      </c>
    </row>
    <row r="3" spans="1:17" ht="6.75" customHeight="1">
      <c r="B3" s="850"/>
    </row>
    <row r="4" spans="1:17" s="1232" customFormat="1" ht="61.5" customHeight="1">
      <c r="B4" s="1233"/>
      <c r="C4" s="1234" t="s">
        <v>149</v>
      </c>
      <c r="D4" s="1235" t="s">
        <v>33</v>
      </c>
      <c r="E4" s="1234" t="s">
        <v>85</v>
      </c>
      <c r="F4" s="1235" t="s">
        <v>231</v>
      </c>
      <c r="G4" s="1235" t="s">
        <v>476</v>
      </c>
      <c r="H4" s="1235" t="s">
        <v>497</v>
      </c>
      <c r="I4" s="1235" t="s">
        <v>513</v>
      </c>
      <c r="J4" s="1235" t="s">
        <v>521</v>
      </c>
      <c r="K4" s="1234" t="s">
        <v>530</v>
      </c>
      <c r="L4" s="1234" t="s">
        <v>575</v>
      </c>
      <c r="M4" s="1235" t="s">
        <v>576</v>
      </c>
      <c r="N4" s="1234" t="s">
        <v>611</v>
      </c>
      <c r="O4" s="1234" t="s">
        <v>639</v>
      </c>
      <c r="P4" s="1234" t="s">
        <v>653</v>
      </c>
      <c r="Q4" s="1417" t="s">
        <v>671</v>
      </c>
    </row>
    <row r="5" spans="1:17" s="865" customFormat="1" ht="21" customHeight="1">
      <c r="B5" s="1236" t="s">
        <v>15</v>
      </c>
      <c r="C5" s="83"/>
      <c r="D5" s="237"/>
      <c r="E5" s="83"/>
      <c r="F5" s="237"/>
      <c r="G5" s="237"/>
      <c r="H5" s="237"/>
      <c r="I5" s="237"/>
      <c r="J5" s="237"/>
      <c r="K5" s="83"/>
      <c r="L5" s="83"/>
      <c r="M5" s="1063"/>
      <c r="N5" s="83"/>
      <c r="O5" s="83"/>
      <c r="P5" s="83"/>
      <c r="Q5" s="1418"/>
    </row>
    <row r="6" spans="1:17" s="865" customFormat="1" ht="19.5" customHeight="1">
      <c r="B6" s="1237" t="s">
        <v>120</v>
      </c>
      <c r="C6" s="87">
        <v>411632</v>
      </c>
      <c r="D6" s="244">
        <v>425595</v>
      </c>
      <c r="E6" s="87">
        <v>424371</v>
      </c>
      <c r="F6" s="244">
        <v>420658</v>
      </c>
      <c r="G6" s="244">
        <v>403748</v>
      </c>
      <c r="H6" s="244">
        <v>344414</v>
      </c>
      <c r="I6" s="244">
        <v>308632</v>
      </c>
      <c r="J6" s="610">
        <v>305241</v>
      </c>
      <c r="K6" s="529">
        <v>285687</v>
      </c>
      <c r="L6" s="529">
        <v>272651</v>
      </c>
      <c r="M6" s="1064">
        <v>287597</v>
      </c>
      <c r="N6" s="529">
        <v>271651</v>
      </c>
      <c r="O6" s="529">
        <v>247286</v>
      </c>
      <c r="P6" s="529">
        <v>196275</v>
      </c>
      <c r="Q6" s="1471">
        <v>191792</v>
      </c>
    </row>
    <row r="7" spans="1:17" s="865" customFormat="1" ht="19.5" customHeight="1">
      <c r="B7" s="913" t="s">
        <v>198</v>
      </c>
      <c r="C7" s="87">
        <v>7043</v>
      </c>
      <c r="D7" s="244">
        <v>16114</v>
      </c>
      <c r="E7" s="87">
        <v>9313</v>
      </c>
      <c r="F7" s="244">
        <v>4362</v>
      </c>
      <c r="G7" s="244">
        <v>5464</v>
      </c>
      <c r="H7" s="244">
        <v>6657</v>
      </c>
      <c r="I7" s="244">
        <v>5728</v>
      </c>
      <c r="J7" s="610">
        <v>2788</v>
      </c>
      <c r="K7" s="529">
        <v>2922</v>
      </c>
      <c r="L7" s="529">
        <v>7433</v>
      </c>
      <c r="M7" s="1064">
        <v>10059</v>
      </c>
      <c r="N7" s="529">
        <v>10782</v>
      </c>
      <c r="O7" s="529">
        <v>6991</v>
      </c>
      <c r="P7" s="529">
        <v>13139</v>
      </c>
      <c r="Q7" s="1471">
        <v>8996</v>
      </c>
    </row>
    <row r="8" spans="1:17" s="865" customFormat="1" ht="19.5" customHeight="1">
      <c r="B8" s="913" t="s">
        <v>121</v>
      </c>
      <c r="C8" s="74">
        <v>515633</v>
      </c>
      <c r="D8" s="243">
        <v>544525</v>
      </c>
      <c r="E8" s="74">
        <v>508690</v>
      </c>
      <c r="F8" s="243">
        <v>524826</v>
      </c>
      <c r="G8" s="243">
        <v>559291</v>
      </c>
      <c r="H8" s="243">
        <v>496156</v>
      </c>
      <c r="I8" s="243">
        <v>563458</v>
      </c>
      <c r="J8" s="611">
        <v>549789</v>
      </c>
      <c r="K8" s="114">
        <v>690678</v>
      </c>
      <c r="L8" s="114">
        <v>638207</v>
      </c>
      <c r="M8" s="1065">
        <v>636186</v>
      </c>
      <c r="N8" s="114">
        <v>791466</v>
      </c>
      <c r="O8" s="114">
        <v>794898</v>
      </c>
      <c r="P8" s="114">
        <v>826972</v>
      </c>
      <c r="Q8" s="1472">
        <v>896293</v>
      </c>
    </row>
    <row r="9" spans="1:17" s="865" customFormat="1" ht="19.5" customHeight="1">
      <c r="B9" s="913" t="s">
        <v>122</v>
      </c>
      <c r="C9" s="74">
        <v>1346</v>
      </c>
      <c r="D9" s="243">
        <v>697</v>
      </c>
      <c r="E9" s="74" t="s">
        <v>25</v>
      </c>
      <c r="F9" s="243" t="s">
        <v>13</v>
      </c>
      <c r="G9" s="243" t="s">
        <v>13</v>
      </c>
      <c r="H9" s="243" t="s">
        <v>13</v>
      </c>
      <c r="I9" s="243" t="s">
        <v>25</v>
      </c>
      <c r="J9" s="611" t="s">
        <v>25</v>
      </c>
      <c r="K9" s="114" t="s">
        <v>25</v>
      </c>
      <c r="L9" s="114" t="s">
        <v>25</v>
      </c>
      <c r="M9" s="1065" t="s">
        <v>25</v>
      </c>
      <c r="N9" s="1077" t="s">
        <v>13</v>
      </c>
      <c r="O9" s="1077" t="s">
        <v>13</v>
      </c>
      <c r="P9" s="1077" t="s">
        <v>25</v>
      </c>
      <c r="Q9" s="1419" t="s">
        <v>666</v>
      </c>
    </row>
    <row r="10" spans="1:17" s="865" customFormat="1" ht="18" customHeight="1">
      <c r="B10" s="913" t="s">
        <v>123</v>
      </c>
      <c r="C10" s="74">
        <v>3796</v>
      </c>
      <c r="D10" s="243">
        <v>3676</v>
      </c>
      <c r="E10" s="74">
        <v>4100</v>
      </c>
      <c r="F10" s="243">
        <v>5185</v>
      </c>
      <c r="G10" s="243">
        <v>6977</v>
      </c>
      <c r="H10" s="243">
        <v>6593</v>
      </c>
      <c r="I10" s="243">
        <v>3919</v>
      </c>
      <c r="J10" s="611">
        <v>2703</v>
      </c>
      <c r="K10" s="114">
        <v>2060</v>
      </c>
      <c r="L10" s="114">
        <v>5055</v>
      </c>
      <c r="M10" s="1065">
        <v>4734</v>
      </c>
      <c r="N10" s="114">
        <v>10743</v>
      </c>
      <c r="O10" s="114">
        <v>4642</v>
      </c>
      <c r="P10" s="114">
        <v>5444</v>
      </c>
      <c r="Q10" s="1472">
        <v>7179</v>
      </c>
    </row>
    <row r="11" spans="1:17" s="865" customFormat="1" ht="19.5" customHeight="1">
      <c r="B11" s="913" t="s">
        <v>124</v>
      </c>
      <c r="C11" s="74">
        <v>265794</v>
      </c>
      <c r="D11" s="243">
        <v>284038</v>
      </c>
      <c r="E11" s="74">
        <v>297389</v>
      </c>
      <c r="F11" s="243">
        <v>301979</v>
      </c>
      <c r="G11" s="243">
        <v>270274</v>
      </c>
      <c r="H11" s="243">
        <v>237111</v>
      </c>
      <c r="I11" s="243">
        <v>271327</v>
      </c>
      <c r="J11" s="611">
        <v>396020</v>
      </c>
      <c r="K11" s="114">
        <v>220621</v>
      </c>
      <c r="L11" s="114">
        <v>213385</v>
      </c>
      <c r="M11" s="1065">
        <v>187891</v>
      </c>
      <c r="N11" s="114">
        <v>232788</v>
      </c>
      <c r="O11" s="114">
        <v>280982</v>
      </c>
      <c r="P11" s="114">
        <v>288302</v>
      </c>
      <c r="Q11" s="1472">
        <v>326682</v>
      </c>
    </row>
    <row r="12" spans="1:17" s="865" customFormat="1" ht="19.5" customHeight="1">
      <c r="B12" s="913" t="s">
        <v>199</v>
      </c>
      <c r="C12" s="74">
        <v>2646</v>
      </c>
      <c r="D12" s="243">
        <v>2725</v>
      </c>
      <c r="E12" s="74">
        <v>4778</v>
      </c>
      <c r="F12" s="243">
        <v>4907</v>
      </c>
      <c r="G12" s="243">
        <v>3712</v>
      </c>
      <c r="H12" s="243">
        <v>6068</v>
      </c>
      <c r="I12" s="243">
        <v>3647</v>
      </c>
      <c r="J12" s="611">
        <v>5094</v>
      </c>
      <c r="K12" s="114">
        <v>6714</v>
      </c>
      <c r="L12" s="114">
        <v>3956</v>
      </c>
      <c r="M12" s="1065">
        <v>3116</v>
      </c>
      <c r="N12" s="114">
        <v>1051</v>
      </c>
      <c r="O12" s="114">
        <v>11002</v>
      </c>
      <c r="P12" s="114">
        <v>11403</v>
      </c>
      <c r="Q12" s="1472">
        <v>4979</v>
      </c>
    </row>
    <row r="13" spans="1:17" s="865" customFormat="1" ht="18" customHeight="1">
      <c r="B13" s="913" t="s">
        <v>125</v>
      </c>
      <c r="C13" s="74">
        <v>69277</v>
      </c>
      <c r="D13" s="243">
        <v>57124</v>
      </c>
      <c r="E13" s="74">
        <v>41231</v>
      </c>
      <c r="F13" s="243">
        <v>46759</v>
      </c>
      <c r="G13" s="243">
        <v>63122</v>
      </c>
      <c r="H13" s="243">
        <v>49017</v>
      </c>
      <c r="I13" s="243">
        <v>72417</v>
      </c>
      <c r="J13" s="611">
        <v>106234</v>
      </c>
      <c r="K13" s="114">
        <v>58965</v>
      </c>
      <c r="L13" s="114">
        <v>64455</v>
      </c>
      <c r="M13" s="1065">
        <v>64924</v>
      </c>
      <c r="N13" s="114">
        <v>68382</v>
      </c>
      <c r="O13" s="114">
        <v>59991</v>
      </c>
      <c r="P13" s="114">
        <v>104736</v>
      </c>
      <c r="Q13" s="1472">
        <v>145046</v>
      </c>
    </row>
    <row r="14" spans="1:17" s="865" customFormat="1" ht="18" customHeight="1">
      <c r="B14" s="1238" t="s">
        <v>126</v>
      </c>
      <c r="C14" s="88">
        <v>8894</v>
      </c>
      <c r="D14" s="245">
        <v>4098</v>
      </c>
      <c r="E14" s="88">
        <v>1303</v>
      </c>
      <c r="F14" s="245">
        <v>13143</v>
      </c>
      <c r="G14" s="245">
        <v>10905</v>
      </c>
      <c r="H14" s="245">
        <v>326</v>
      </c>
      <c r="I14" s="594">
        <v>616</v>
      </c>
      <c r="J14" s="611">
        <v>8425</v>
      </c>
      <c r="K14" s="114" t="s">
        <v>13</v>
      </c>
      <c r="L14" s="114">
        <v>12318</v>
      </c>
      <c r="M14" s="1065">
        <v>892</v>
      </c>
      <c r="N14" s="114">
        <v>7352</v>
      </c>
      <c r="O14" s="114">
        <v>38743</v>
      </c>
      <c r="P14" s="114">
        <v>16248</v>
      </c>
      <c r="Q14" s="1472">
        <v>160</v>
      </c>
    </row>
    <row r="15" spans="1:17" s="852" customFormat="1" ht="21" customHeight="1">
      <c r="B15" s="1239" t="s">
        <v>16</v>
      </c>
      <c r="C15" s="85">
        <v>1286066</v>
      </c>
      <c r="D15" s="241">
        <v>1338596</v>
      </c>
      <c r="E15" s="85">
        <v>1291178</v>
      </c>
      <c r="F15" s="241">
        <v>1321824</v>
      </c>
      <c r="G15" s="241">
        <v>1323497</v>
      </c>
      <c r="H15" s="241">
        <v>1146344</v>
      </c>
      <c r="I15" s="241">
        <v>1229747</v>
      </c>
      <c r="J15" s="612">
        <v>1376297</v>
      </c>
      <c r="K15" s="523">
        <v>1267650</v>
      </c>
      <c r="L15" s="523">
        <v>1217464</v>
      </c>
      <c r="M15" s="1066">
        <v>1195403</v>
      </c>
      <c r="N15" s="523">
        <v>1394220</v>
      </c>
      <c r="O15" s="523">
        <v>1444540</v>
      </c>
      <c r="P15" s="523">
        <v>1462521</v>
      </c>
      <c r="Q15" s="1473">
        <v>1581129</v>
      </c>
    </row>
    <row r="16" spans="1:17" s="852" customFormat="1" ht="21" customHeight="1">
      <c r="B16" s="1236" t="s">
        <v>127</v>
      </c>
      <c r="C16" s="86"/>
      <c r="D16" s="242"/>
      <c r="E16" s="86"/>
      <c r="F16" s="242"/>
      <c r="G16" s="242"/>
      <c r="H16" s="242"/>
      <c r="I16" s="242"/>
      <c r="J16" s="613"/>
      <c r="K16" s="526"/>
      <c r="L16" s="526"/>
      <c r="M16" s="1067"/>
      <c r="N16" s="526"/>
      <c r="O16" s="526"/>
      <c r="P16" s="526"/>
      <c r="Q16" s="1420"/>
    </row>
    <row r="17" spans="2:17" s="852" customFormat="1" ht="21" customHeight="1">
      <c r="B17" s="1240" t="s">
        <v>128</v>
      </c>
      <c r="C17" s="87">
        <v>206863</v>
      </c>
      <c r="D17" s="244">
        <v>219581</v>
      </c>
      <c r="E17" s="87">
        <v>231840</v>
      </c>
      <c r="F17" s="244">
        <v>213934</v>
      </c>
      <c r="G17" s="244">
        <v>217912</v>
      </c>
      <c r="H17" s="244">
        <v>186957</v>
      </c>
      <c r="I17" s="87">
        <v>172201</v>
      </c>
      <c r="J17" s="610">
        <v>172135</v>
      </c>
      <c r="K17" s="529">
        <v>192902</v>
      </c>
      <c r="L17" s="529">
        <v>157995</v>
      </c>
      <c r="M17" s="1064">
        <v>191292</v>
      </c>
      <c r="N17" s="529">
        <v>201516</v>
      </c>
      <c r="O17" s="529">
        <v>195414</v>
      </c>
      <c r="P17" s="529">
        <v>234340</v>
      </c>
      <c r="Q17" s="1471">
        <v>254795</v>
      </c>
    </row>
    <row r="18" spans="2:17" s="852" customFormat="1" ht="21" customHeight="1">
      <c r="B18" s="1241" t="s">
        <v>570</v>
      </c>
      <c r="C18" s="87" t="s">
        <v>13</v>
      </c>
      <c r="D18" s="244" t="s">
        <v>13</v>
      </c>
      <c r="E18" s="87" t="s">
        <v>25</v>
      </c>
      <c r="F18" s="244" t="s">
        <v>25</v>
      </c>
      <c r="G18" s="244" t="s">
        <v>25</v>
      </c>
      <c r="H18" s="244" t="s">
        <v>25</v>
      </c>
      <c r="I18" s="244" t="s">
        <v>25</v>
      </c>
      <c r="J18" s="610" t="s">
        <v>25</v>
      </c>
      <c r="K18" s="529" t="s">
        <v>25</v>
      </c>
      <c r="L18" s="529">
        <v>74136</v>
      </c>
      <c r="M18" s="1064">
        <v>72821</v>
      </c>
      <c r="N18" s="529">
        <v>69661</v>
      </c>
      <c r="O18" s="529">
        <v>65603</v>
      </c>
      <c r="P18" s="529">
        <v>97547</v>
      </c>
      <c r="Q18" s="1471">
        <v>93433</v>
      </c>
    </row>
    <row r="19" spans="2:17" s="865" customFormat="1" ht="18.75" customHeight="1">
      <c r="B19" s="1242" t="s">
        <v>365</v>
      </c>
      <c r="C19" s="74">
        <v>45400</v>
      </c>
      <c r="D19" s="243">
        <v>46390</v>
      </c>
      <c r="E19" s="74">
        <v>45725</v>
      </c>
      <c r="F19" s="243">
        <v>46264</v>
      </c>
      <c r="G19" s="243">
        <v>50164</v>
      </c>
      <c r="H19" s="243">
        <v>53055</v>
      </c>
      <c r="I19" s="243">
        <v>57594</v>
      </c>
      <c r="J19" s="611">
        <v>65842</v>
      </c>
      <c r="K19" s="114">
        <v>66198</v>
      </c>
      <c r="L19" s="114">
        <v>66496</v>
      </c>
      <c r="M19" s="1065">
        <v>67201</v>
      </c>
      <c r="N19" s="114">
        <v>82522</v>
      </c>
      <c r="O19" s="114">
        <v>85731</v>
      </c>
      <c r="P19" s="114">
        <v>132597</v>
      </c>
      <c r="Q19" s="1472">
        <v>144597</v>
      </c>
    </row>
    <row r="20" spans="2:17" s="865" customFormat="1" ht="18.75" customHeight="1">
      <c r="B20" s="1243" t="s">
        <v>130</v>
      </c>
      <c r="C20" s="74">
        <v>71111</v>
      </c>
      <c r="D20" s="243">
        <v>71922</v>
      </c>
      <c r="E20" s="74">
        <v>63207</v>
      </c>
      <c r="F20" s="243">
        <v>60958</v>
      </c>
      <c r="G20" s="243">
        <v>53882</v>
      </c>
      <c r="H20" s="243">
        <v>38829</v>
      </c>
      <c r="I20" s="243">
        <v>34148</v>
      </c>
      <c r="J20" s="611">
        <v>44057</v>
      </c>
      <c r="K20" s="114">
        <v>49145</v>
      </c>
      <c r="L20" s="114">
        <v>43366</v>
      </c>
      <c r="M20" s="1065">
        <v>61498</v>
      </c>
      <c r="N20" s="114">
        <v>85031</v>
      </c>
      <c r="O20" s="114">
        <v>70834</v>
      </c>
      <c r="P20" s="114">
        <v>92170</v>
      </c>
      <c r="Q20" s="1472">
        <v>103412</v>
      </c>
    </row>
    <row r="21" spans="2:17" s="865" customFormat="1" ht="18.75" customHeight="1">
      <c r="B21" s="1240" t="s">
        <v>200</v>
      </c>
      <c r="C21" s="87">
        <v>50435</v>
      </c>
      <c r="D21" s="244">
        <v>46359</v>
      </c>
      <c r="E21" s="87">
        <v>40055</v>
      </c>
      <c r="F21" s="244">
        <v>25334</v>
      </c>
      <c r="G21" s="244">
        <v>19459</v>
      </c>
      <c r="H21" s="244">
        <v>18369</v>
      </c>
      <c r="I21" s="244">
        <v>21100</v>
      </c>
      <c r="J21" s="610">
        <v>24486</v>
      </c>
      <c r="K21" s="529">
        <v>20875</v>
      </c>
      <c r="L21" s="529">
        <v>18602</v>
      </c>
      <c r="M21" s="1064">
        <v>11603</v>
      </c>
      <c r="N21" s="529">
        <v>13261</v>
      </c>
      <c r="O21" s="529">
        <v>8116</v>
      </c>
      <c r="P21" s="529">
        <v>9982</v>
      </c>
      <c r="Q21" s="1471">
        <v>9462</v>
      </c>
    </row>
    <row r="22" spans="2:17" s="865" customFormat="1" ht="18.75" customHeight="1">
      <c r="B22" s="1243" t="s">
        <v>131</v>
      </c>
      <c r="C22" s="74">
        <v>261834</v>
      </c>
      <c r="D22" s="243">
        <v>257379</v>
      </c>
      <c r="E22" s="87">
        <v>279815</v>
      </c>
      <c r="F22" s="244">
        <v>336761</v>
      </c>
      <c r="G22" s="244">
        <v>394055</v>
      </c>
      <c r="H22" s="244">
        <v>377597</v>
      </c>
      <c r="I22" s="244">
        <v>386740</v>
      </c>
      <c r="J22" s="610">
        <v>407284</v>
      </c>
      <c r="K22" s="529">
        <v>424152</v>
      </c>
      <c r="L22" s="529">
        <v>413740</v>
      </c>
      <c r="M22" s="1064">
        <v>433029</v>
      </c>
      <c r="N22" s="529">
        <v>490320</v>
      </c>
      <c r="O22" s="529">
        <v>559939</v>
      </c>
      <c r="P22" s="529">
        <v>616145</v>
      </c>
      <c r="Q22" s="1471">
        <v>629655</v>
      </c>
    </row>
    <row r="23" spans="2:17" s="865" customFormat="1" ht="18.75" customHeight="1">
      <c r="B23" s="1243" t="s">
        <v>121</v>
      </c>
      <c r="C23" s="74">
        <v>55940</v>
      </c>
      <c r="D23" s="243">
        <v>65498</v>
      </c>
      <c r="E23" s="74">
        <v>62963</v>
      </c>
      <c r="F23" s="243">
        <v>60310</v>
      </c>
      <c r="G23" s="243">
        <v>45017</v>
      </c>
      <c r="H23" s="243">
        <v>44558</v>
      </c>
      <c r="I23" s="243">
        <v>45485</v>
      </c>
      <c r="J23" s="611">
        <v>63824</v>
      </c>
      <c r="K23" s="114">
        <v>84145</v>
      </c>
      <c r="L23" s="114">
        <v>78352</v>
      </c>
      <c r="M23" s="1065">
        <v>89747</v>
      </c>
      <c r="N23" s="114">
        <v>118273</v>
      </c>
      <c r="O23" s="114">
        <v>86293</v>
      </c>
      <c r="P23" s="114">
        <v>87955</v>
      </c>
      <c r="Q23" s="1472">
        <v>102201</v>
      </c>
    </row>
    <row r="24" spans="2:17" s="865" customFormat="1" ht="18.75" customHeight="1">
      <c r="B24" s="1243" t="s">
        <v>122</v>
      </c>
      <c r="C24" s="74">
        <v>128301</v>
      </c>
      <c r="D24" s="243">
        <v>113222</v>
      </c>
      <c r="E24" s="74">
        <v>114596</v>
      </c>
      <c r="F24" s="243">
        <v>133625</v>
      </c>
      <c r="G24" s="243">
        <v>174791</v>
      </c>
      <c r="H24" s="243">
        <v>173618</v>
      </c>
      <c r="I24" s="243">
        <v>172944</v>
      </c>
      <c r="J24" s="611">
        <v>182949</v>
      </c>
      <c r="K24" s="114">
        <v>173066</v>
      </c>
      <c r="L24" s="114">
        <v>140975</v>
      </c>
      <c r="M24" s="1065">
        <v>157817</v>
      </c>
      <c r="N24" s="114">
        <v>183310</v>
      </c>
      <c r="O24" s="114">
        <v>129781</v>
      </c>
      <c r="P24" s="114">
        <v>130905</v>
      </c>
      <c r="Q24" s="1472">
        <v>142771</v>
      </c>
    </row>
    <row r="25" spans="2:17" s="865" customFormat="1" ht="18.75" customHeight="1">
      <c r="B25" s="1243" t="s">
        <v>129</v>
      </c>
      <c r="C25" s="114">
        <v>805</v>
      </c>
      <c r="D25" s="243">
        <v>115</v>
      </c>
      <c r="E25" s="74">
        <v>229</v>
      </c>
      <c r="F25" s="243">
        <v>209</v>
      </c>
      <c r="G25" s="243">
        <v>1865</v>
      </c>
      <c r="H25" s="243">
        <v>163</v>
      </c>
      <c r="I25" s="243">
        <v>36</v>
      </c>
      <c r="J25" s="611">
        <v>49</v>
      </c>
      <c r="K25" s="114">
        <v>46</v>
      </c>
      <c r="L25" s="114">
        <v>173</v>
      </c>
      <c r="M25" s="1065">
        <v>3</v>
      </c>
      <c r="N25" s="114">
        <v>1943</v>
      </c>
      <c r="O25" s="114">
        <v>1328</v>
      </c>
      <c r="P25" s="114">
        <v>1223</v>
      </c>
      <c r="Q25" s="1472">
        <v>624</v>
      </c>
    </row>
    <row r="26" spans="2:17" s="865" customFormat="1" ht="18.75" customHeight="1">
      <c r="B26" s="1243" t="s">
        <v>132</v>
      </c>
      <c r="C26" s="74">
        <v>11323</v>
      </c>
      <c r="D26" s="243">
        <v>16293</v>
      </c>
      <c r="E26" s="74">
        <v>10976</v>
      </c>
      <c r="F26" s="243">
        <v>9683</v>
      </c>
      <c r="G26" s="243">
        <v>7483</v>
      </c>
      <c r="H26" s="243">
        <v>9668</v>
      </c>
      <c r="I26" s="243">
        <v>9815</v>
      </c>
      <c r="J26" s="611">
        <v>8794</v>
      </c>
      <c r="K26" s="114">
        <v>12683</v>
      </c>
      <c r="L26" s="114">
        <v>11680</v>
      </c>
      <c r="M26" s="1065">
        <v>11804</v>
      </c>
      <c r="N26" s="114">
        <v>13012</v>
      </c>
      <c r="O26" s="114">
        <v>6650</v>
      </c>
      <c r="P26" s="114">
        <v>10003</v>
      </c>
      <c r="Q26" s="1472">
        <v>5607</v>
      </c>
    </row>
    <row r="27" spans="2:17" s="865" customFormat="1" ht="18.75" customHeight="1">
      <c r="B27" s="1244" t="s">
        <v>133</v>
      </c>
      <c r="C27" s="88">
        <v>52063</v>
      </c>
      <c r="D27" s="245">
        <v>15332</v>
      </c>
      <c r="E27" s="88">
        <v>9461</v>
      </c>
      <c r="F27" s="245">
        <v>11329</v>
      </c>
      <c r="G27" s="245">
        <v>9227</v>
      </c>
      <c r="H27" s="245">
        <v>7507</v>
      </c>
      <c r="I27" s="245">
        <v>8650</v>
      </c>
      <c r="J27" s="611">
        <v>4630</v>
      </c>
      <c r="K27" s="114">
        <v>6192</v>
      </c>
      <c r="L27" s="114">
        <v>7300</v>
      </c>
      <c r="M27" s="1065">
        <v>7890</v>
      </c>
      <c r="N27" s="114">
        <v>8607</v>
      </c>
      <c r="O27" s="114">
        <v>6609</v>
      </c>
      <c r="P27" s="114">
        <v>11478</v>
      </c>
      <c r="Q27" s="1472">
        <v>9120</v>
      </c>
    </row>
    <row r="28" spans="2:17" s="852" customFormat="1" ht="21" customHeight="1">
      <c r="B28" s="916" t="s">
        <v>201</v>
      </c>
      <c r="C28" s="85">
        <v>884079</v>
      </c>
      <c r="D28" s="241">
        <v>852095</v>
      </c>
      <c r="E28" s="85">
        <v>858871</v>
      </c>
      <c r="F28" s="241">
        <v>898411</v>
      </c>
      <c r="G28" s="241">
        <v>973860</v>
      </c>
      <c r="H28" s="241">
        <v>910325</v>
      </c>
      <c r="I28" s="241">
        <v>908719</v>
      </c>
      <c r="J28" s="612">
        <v>974053</v>
      </c>
      <c r="K28" s="523">
        <v>1029409</v>
      </c>
      <c r="L28" s="523">
        <v>1012821</v>
      </c>
      <c r="M28" s="1066">
        <v>1104711</v>
      </c>
      <c r="N28" s="523">
        <v>1267460</v>
      </c>
      <c r="O28" s="523">
        <v>1216303</v>
      </c>
      <c r="P28" s="523">
        <v>1424351</v>
      </c>
      <c r="Q28" s="1473">
        <v>1495682</v>
      </c>
    </row>
    <row r="29" spans="2:17" s="852" customFormat="1" ht="21" customHeight="1" thickBot="1">
      <c r="B29" s="1245" t="s">
        <v>30</v>
      </c>
      <c r="C29" s="90">
        <v>2170145</v>
      </c>
      <c r="D29" s="247">
        <v>2190692</v>
      </c>
      <c r="E29" s="90">
        <v>2150050</v>
      </c>
      <c r="F29" s="247">
        <v>2220236</v>
      </c>
      <c r="G29" s="247">
        <v>2297358</v>
      </c>
      <c r="H29" s="247">
        <v>2056670</v>
      </c>
      <c r="I29" s="247">
        <v>2138466</v>
      </c>
      <c r="J29" s="614">
        <v>2350351</v>
      </c>
      <c r="K29" s="534">
        <v>2297059</v>
      </c>
      <c r="L29" s="534">
        <v>2230285</v>
      </c>
      <c r="M29" s="1068">
        <v>2300115</v>
      </c>
      <c r="N29" s="534">
        <v>2661680</v>
      </c>
      <c r="O29" s="534">
        <v>2660843</v>
      </c>
      <c r="P29" s="534">
        <v>2886873</v>
      </c>
      <c r="Q29" s="1474">
        <v>3076812</v>
      </c>
    </row>
    <row r="30" spans="2:17" s="865" customFormat="1" ht="21" customHeight="1" thickTop="1">
      <c r="B30" s="1236" t="s">
        <v>34</v>
      </c>
      <c r="C30" s="89"/>
      <c r="D30" s="246"/>
      <c r="E30" s="89"/>
      <c r="F30" s="246"/>
      <c r="G30" s="246"/>
      <c r="H30" s="246"/>
      <c r="I30" s="246"/>
      <c r="J30" s="615"/>
      <c r="K30" s="533"/>
      <c r="L30" s="702"/>
      <c r="M30" s="1069"/>
      <c r="N30" s="533"/>
      <c r="O30" s="533"/>
      <c r="P30" s="533"/>
      <c r="Q30" s="1421"/>
    </row>
    <row r="31" spans="2:17" s="865" customFormat="1" ht="18.75" customHeight="1">
      <c r="B31" s="1237" t="s">
        <v>134</v>
      </c>
      <c r="C31" s="87">
        <v>521682</v>
      </c>
      <c r="D31" s="244">
        <v>557198</v>
      </c>
      <c r="E31" s="87">
        <v>515989</v>
      </c>
      <c r="F31" s="244">
        <v>514585</v>
      </c>
      <c r="G31" s="244">
        <v>490865</v>
      </c>
      <c r="H31" s="244">
        <v>439245</v>
      </c>
      <c r="I31" s="244">
        <v>483049</v>
      </c>
      <c r="J31" s="610">
        <v>654138</v>
      </c>
      <c r="K31" s="529">
        <v>582296</v>
      </c>
      <c r="L31" s="529">
        <v>481768</v>
      </c>
      <c r="M31" s="1064">
        <v>475978</v>
      </c>
      <c r="N31" s="529">
        <v>545963</v>
      </c>
      <c r="O31" s="529">
        <v>579252</v>
      </c>
      <c r="P31" s="529">
        <v>663135</v>
      </c>
      <c r="Q31" s="1471">
        <v>671724</v>
      </c>
    </row>
    <row r="32" spans="2:17" s="865" customFormat="1" ht="18.75" customHeight="1">
      <c r="B32" s="1237" t="s">
        <v>571</v>
      </c>
      <c r="C32" s="87" t="s">
        <v>13</v>
      </c>
      <c r="D32" s="244" t="s">
        <v>13</v>
      </c>
      <c r="E32" s="87" t="s">
        <v>25</v>
      </c>
      <c r="F32" s="244" t="s">
        <v>25</v>
      </c>
      <c r="G32" s="244" t="s">
        <v>25</v>
      </c>
      <c r="H32" s="244" t="s">
        <v>25</v>
      </c>
      <c r="I32" s="244" t="s">
        <v>25</v>
      </c>
      <c r="J32" s="610" t="s">
        <v>25</v>
      </c>
      <c r="K32" s="529" t="s">
        <v>25</v>
      </c>
      <c r="L32" s="529">
        <v>15317</v>
      </c>
      <c r="M32" s="1064">
        <v>16778</v>
      </c>
      <c r="N32" s="529">
        <v>17427</v>
      </c>
      <c r="O32" s="529">
        <v>17305</v>
      </c>
      <c r="P32" s="529">
        <v>19340</v>
      </c>
      <c r="Q32" s="1471">
        <v>20350</v>
      </c>
    </row>
    <row r="33" spans="2:17" s="865" customFormat="1" ht="18.75" customHeight="1">
      <c r="B33" s="913" t="s">
        <v>135</v>
      </c>
      <c r="C33" s="74">
        <v>256228</v>
      </c>
      <c r="D33" s="243">
        <v>298455</v>
      </c>
      <c r="E33" s="74">
        <v>258375</v>
      </c>
      <c r="F33" s="243">
        <v>227216</v>
      </c>
      <c r="G33" s="243">
        <v>208360</v>
      </c>
      <c r="H33" s="243">
        <v>168264</v>
      </c>
      <c r="I33" s="243">
        <v>158698</v>
      </c>
      <c r="J33" s="611">
        <v>113497</v>
      </c>
      <c r="K33" s="114">
        <v>149695</v>
      </c>
      <c r="L33" s="114">
        <v>186767</v>
      </c>
      <c r="M33" s="1065">
        <v>158595</v>
      </c>
      <c r="N33" s="114">
        <v>231216</v>
      </c>
      <c r="O33" s="114">
        <v>167775</v>
      </c>
      <c r="P33" s="114">
        <v>164138</v>
      </c>
      <c r="Q33" s="1472">
        <v>137692</v>
      </c>
    </row>
    <row r="34" spans="2:17" s="865" customFormat="1" ht="19.5" customHeight="1">
      <c r="B34" s="913" t="s">
        <v>123</v>
      </c>
      <c r="C34" s="74">
        <v>4640</v>
      </c>
      <c r="D34" s="243">
        <v>8989</v>
      </c>
      <c r="E34" s="74">
        <v>15952</v>
      </c>
      <c r="F34" s="243">
        <v>6400</v>
      </c>
      <c r="G34" s="243">
        <v>8803</v>
      </c>
      <c r="H34" s="243">
        <v>3728</v>
      </c>
      <c r="I34" s="243">
        <v>3669</v>
      </c>
      <c r="J34" s="611">
        <v>3394</v>
      </c>
      <c r="K34" s="114">
        <v>2511</v>
      </c>
      <c r="L34" s="114">
        <v>5257</v>
      </c>
      <c r="M34" s="1065">
        <v>6193</v>
      </c>
      <c r="N34" s="114">
        <v>8614</v>
      </c>
      <c r="O34" s="114">
        <v>5480</v>
      </c>
      <c r="P34" s="114">
        <v>4682</v>
      </c>
      <c r="Q34" s="1472">
        <v>8657</v>
      </c>
    </row>
    <row r="35" spans="2:17" s="865" customFormat="1" ht="18.75" customHeight="1">
      <c r="B35" s="913" t="s">
        <v>202</v>
      </c>
      <c r="C35" s="74">
        <v>8151</v>
      </c>
      <c r="D35" s="243">
        <v>9065</v>
      </c>
      <c r="E35" s="74">
        <v>7038</v>
      </c>
      <c r="F35" s="243">
        <v>8038</v>
      </c>
      <c r="G35" s="243">
        <v>7570</v>
      </c>
      <c r="H35" s="243">
        <v>6630</v>
      </c>
      <c r="I35" s="243">
        <v>9190</v>
      </c>
      <c r="J35" s="611">
        <v>13632</v>
      </c>
      <c r="K35" s="114">
        <v>10775</v>
      </c>
      <c r="L35" s="114">
        <v>6572</v>
      </c>
      <c r="M35" s="1065">
        <v>5851</v>
      </c>
      <c r="N35" s="114">
        <v>19007</v>
      </c>
      <c r="O35" s="114">
        <v>20633</v>
      </c>
      <c r="P35" s="114">
        <v>8900</v>
      </c>
      <c r="Q35" s="1472">
        <v>8356</v>
      </c>
    </row>
    <row r="36" spans="2:17" s="865" customFormat="1" ht="18.75" customHeight="1">
      <c r="B36" s="913" t="s">
        <v>136</v>
      </c>
      <c r="C36" s="74">
        <v>1680</v>
      </c>
      <c r="D36" s="243">
        <v>4074</v>
      </c>
      <c r="E36" s="74">
        <v>1419</v>
      </c>
      <c r="F36" s="243">
        <v>1207</v>
      </c>
      <c r="G36" s="243">
        <v>4271</v>
      </c>
      <c r="H36" s="243">
        <v>2525</v>
      </c>
      <c r="I36" s="243">
        <v>2124</v>
      </c>
      <c r="J36" s="611">
        <v>2069</v>
      </c>
      <c r="K36" s="114">
        <v>1026</v>
      </c>
      <c r="L36" s="114">
        <v>1956</v>
      </c>
      <c r="M36" s="1065">
        <v>3226</v>
      </c>
      <c r="N36" s="114">
        <v>4137</v>
      </c>
      <c r="O36" s="114">
        <v>2437</v>
      </c>
      <c r="P36" s="114">
        <v>3955</v>
      </c>
      <c r="Q36" s="1472">
        <v>2826</v>
      </c>
    </row>
    <row r="37" spans="2:17" s="865" customFormat="1" ht="18.75" customHeight="1">
      <c r="B37" s="1246" t="s">
        <v>137</v>
      </c>
      <c r="C37" s="262">
        <v>70288</v>
      </c>
      <c r="D37" s="263">
        <v>60314</v>
      </c>
      <c r="E37" s="262">
        <v>50150</v>
      </c>
      <c r="F37" s="263">
        <v>54402</v>
      </c>
      <c r="G37" s="263">
        <v>53807</v>
      </c>
      <c r="H37" s="263">
        <v>53294</v>
      </c>
      <c r="I37" s="263">
        <v>60912</v>
      </c>
      <c r="J37" s="611">
        <v>55004</v>
      </c>
      <c r="K37" s="114">
        <v>60793</v>
      </c>
      <c r="L37" s="114">
        <v>56716</v>
      </c>
      <c r="M37" s="1065">
        <v>68130</v>
      </c>
      <c r="N37" s="114">
        <v>71259</v>
      </c>
      <c r="O37" s="114">
        <v>79676</v>
      </c>
      <c r="P37" s="114">
        <v>104482</v>
      </c>
      <c r="Q37" s="1472">
        <v>135316</v>
      </c>
    </row>
    <row r="38" spans="2:17" s="865" customFormat="1" ht="18.75" customHeight="1">
      <c r="B38" s="1238" t="s">
        <v>138</v>
      </c>
      <c r="C38" s="88">
        <v>2627</v>
      </c>
      <c r="D38" s="245">
        <v>1221</v>
      </c>
      <c r="E38" s="88" t="s">
        <v>25</v>
      </c>
      <c r="F38" s="245" t="s">
        <v>13</v>
      </c>
      <c r="G38" s="245">
        <v>6860</v>
      </c>
      <c r="H38" s="245">
        <v>88</v>
      </c>
      <c r="I38" s="245">
        <v>101</v>
      </c>
      <c r="J38" s="611">
        <v>4182</v>
      </c>
      <c r="K38" s="114" t="s">
        <v>25</v>
      </c>
      <c r="L38" s="677">
        <v>1</v>
      </c>
      <c r="M38" s="1065" t="s">
        <v>25</v>
      </c>
      <c r="N38" s="114" t="s">
        <v>25</v>
      </c>
      <c r="O38" s="1077">
        <v>19260</v>
      </c>
      <c r="P38" s="1077">
        <v>4815</v>
      </c>
      <c r="Q38" s="1419" t="s">
        <v>673</v>
      </c>
    </row>
    <row r="39" spans="2:17" s="852" customFormat="1" ht="21" customHeight="1">
      <c r="B39" s="1239" t="s">
        <v>35</v>
      </c>
      <c r="C39" s="85">
        <v>865299</v>
      </c>
      <c r="D39" s="241">
        <v>939317</v>
      </c>
      <c r="E39" s="85">
        <v>848926</v>
      </c>
      <c r="F39" s="241">
        <v>811850</v>
      </c>
      <c r="G39" s="241">
        <v>780538</v>
      </c>
      <c r="H39" s="241">
        <v>673776</v>
      </c>
      <c r="I39" s="241">
        <v>717748</v>
      </c>
      <c r="J39" s="612">
        <v>845918</v>
      </c>
      <c r="K39" s="523">
        <v>807098</v>
      </c>
      <c r="L39" s="523">
        <v>754356</v>
      </c>
      <c r="M39" s="1066">
        <v>734754</v>
      </c>
      <c r="N39" s="523">
        <v>897627</v>
      </c>
      <c r="O39" s="523">
        <v>891821</v>
      </c>
      <c r="P39" s="523">
        <v>973450</v>
      </c>
      <c r="Q39" s="1473">
        <v>984924</v>
      </c>
    </row>
    <row r="40" spans="2:17" s="852" customFormat="1" ht="21" customHeight="1">
      <c r="B40" s="1247" t="s">
        <v>139</v>
      </c>
      <c r="C40" s="91"/>
      <c r="D40" s="248"/>
      <c r="E40" s="91"/>
      <c r="F40" s="248"/>
      <c r="G40" s="248"/>
      <c r="H40" s="248"/>
      <c r="I40" s="248"/>
      <c r="J40" s="616"/>
      <c r="K40" s="537"/>
      <c r="L40" s="537"/>
      <c r="M40" s="1070"/>
      <c r="N40" s="537"/>
      <c r="O40" s="537"/>
      <c r="P40" s="537"/>
      <c r="Q40" s="1422"/>
    </row>
    <row r="41" spans="2:17" s="852" customFormat="1" ht="21" customHeight="1">
      <c r="B41" s="1248" t="s">
        <v>572</v>
      </c>
      <c r="C41" s="673" t="s">
        <v>25</v>
      </c>
      <c r="D41" s="674" t="s">
        <v>25</v>
      </c>
      <c r="E41" s="673" t="s">
        <v>25</v>
      </c>
      <c r="F41" s="674" t="s">
        <v>25</v>
      </c>
      <c r="G41" s="674" t="s">
        <v>25</v>
      </c>
      <c r="H41" s="674" t="s">
        <v>25</v>
      </c>
      <c r="I41" s="674" t="s">
        <v>25</v>
      </c>
      <c r="J41" s="675" t="s">
        <v>25</v>
      </c>
      <c r="K41" s="676" t="s">
        <v>13</v>
      </c>
      <c r="L41" s="515">
        <v>63666</v>
      </c>
      <c r="M41" s="1071">
        <v>60460</v>
      </c>
      <c r="N41" s="529">
        <v>57836</v>
      </c>
      <c r="O41" s="529">
        <v>54104</v>
      </c>
      <c r="P41" s="529">
        <v>85749</v>
      </c>
      <c r="Q41" s="1471">
        <v>85054</v>
      </c>
    </row>
    <row r="42" spans="2:17" s="852" customFormat="1" ht="21" customHeight="1">
      <c r="B42" s="1249" t="s">
        <v>135</v>
      </c>
      <c r="C42" s="87">
        <v>859594</v>
      </c>
      <c r="D42" s="244">
        <v>819591</v>
      </c>
      <c r="E42" s="87">
        <v>818632</v>
      </c>
      <c r="F42" s="244">
        <v>838060</v>
      </c>
      <c r="G42" s="244">
        <v>830409</v>
      </c>
      <c r="H42" s="244">
        <v>754434</v>
      </c>
      <c r="I42" s="244">
        <v>766669</v>
      </c>
      <c r="J42" s="610">
        <v>797982</v>
      </c>
      <c r="K42" s="529">
        <v>723625</v>
      </c>
      <c r="L42" s="529">
        <v>706491</v>
      </c>
      <c r="M42" s="1064">
        <v>749739</v>
      </c>
      <c r="N42" s="114">
        <v>821508</v>
      </c>
      <c r="O42" s="114">
        <v>715929</v>
      </c>
      <c r="P42" s="114">
        <v>742566</v>
      </c>
      <c r="Q42" s="1472">
        <v>883010</v>
      </c>
    </row>
    <row r="43" spans="2:17" s="852" customFormat="1" ht="21" customHeight="1">
      <c r="B43" s="913" t="s">
        <v>134</v>
      </c>
      <c r="C43" s="74">
        <v>14841</v>
      </c>
      <c r="D43" s="243">
        <v>13050</v>
      </c>
      <c r="E43" s="74">
        <v>9816</v>
      </c>
      <c r="F43" s="243">
        <v>10463</v>
      </c>
      <c r="G43" s="243">
        <v>9545</v>
      </c>
      <c r="H43" s="243">
        <v>9696</v>
      </c>
      <c r="I43" s="243">
        <v>3709</v>
      </c>
      <c r="J43" s="611">
        <v>4759</v>
      </c>
      <c r="K43" s="114">
        <v>12563</v>
      </c>
      <c r="L43" s="114">
        <v>9738</v>
      </c>
      <c r="M43" s="1065">
        <v>6136</v>
      </c>
      <c r="N43" s="114">
        <v>8203</v>
      </c>
      <c r="O43" s="114">
        <v>9234</v>
      </c>
      <c r="P43" s="114">
        <v>9671</v>
      </c>
      <c r="Q43" s="1472">
        <v>11732</v>
      </c>
    </row>
    <row r="44" spans="2:17" s="865" customFormat="1" ht="19.5" customHeight="1">
      <c r="B44" s="913" t="s">
        <v>123</v>
      </c>
      <c r="C44" s="74">
        <v>5209</v>
      </c>
      <c r="D44" s="243">
        <v>3042</v>
      </c>
      <c r="E44" s="74">
        <v>1884</v>
      </c>
      <c r="F44" s="243">
        <v>1721</v>
      </c>
      <c r="G44" s="243">
        <v>2942</v>
      </c>
      <c r="H44" s="243">
        <v>5001</v>
      </c>
      <c r="I44" s="243">
        <v>4004</v>
      </c>
      <c r="J44" s="611">
        <v>2634</v>
      </c>
      <c r="K44" s="114">
        <v>2693</v>
      </c>
      <c r="L44" s="114">
        <v>763</v>
      </c>
      <c r="M44" s="1065">
        <v>656</v>
      </c>
      <c r="N44" s="114">
        <v>117</v>
      </c>
      <c r="O44" s="114">
        <v>38</v>
      </c>
      <c r="P44" s="114">
        <v>555</v>
      </c>
      <c r="Q44" s="1472">
        <v>2764</v>
      </c>
    </row>
    <row r="45" spans="2:17" s="852" customFormat="1" ht="21" customHeight="1">
      <c r="B45" s="913" t="s">
        <v>140</v>
      </c>
      <c r="C45" s="74">
        <v>14311</v>
      </c>
      <c r="D45" s="243">
        <v>15674</v>
      </c>
      <c r="E45" s="74">
        <v>16158</v>
      </c>
      <c r="F45" s="243">
        <v>16917</v>
      </c>
      <c r="G45" s="243">
        <v>17943</v>
      </c>
      <c r="H45" s="243">
        <v>18727</v>
      </c>
      <c r="I45" s="243">
        <v>21381</v>
      </c>
      <c r="J45" s="611">
        <v>22016</v>
      </c>
      <c r="K45" s="114">
        <v>22139</v>
      </c>
      <c r="L45" s="114">
        <v>22077</v>
      </c>
      <c r="M45" s="1065">
        <v>21896</v>
      </c>
      <c r="N45" s="114">
        <v>23930</v>
      </c>
      <c r="O45" s="114">
        <v>22713</v>
      </c>
      <c r="P45" s="114">
        <v>24114</v>
      </c>
      <c r="Q45" s="1472">
        <v>24349</v>
      </c>
    </row>
    <row r="46" spans="2:17" s="865" customFormat="1" ht="18.75" customHeight="1">
      <c r="B46" s="913" t="s">
        <v>136</v>
      </c>
      <c r="C46" s="74">
        <v>12162</v>
      </c>
      <c r="D46" s="243">
        <v>14378</v>
      </c>
      <c r="E46" s="74">
        <v>18892</v>
      </c>
      <c r="F46" s="243">
        <v>20798</v>
      </c>
      <c r="G46" s="243">
        <v>25098</v>
      </c>
      <c r="H46" s="243">
        <v>18949</v>
      </c>
      <c r="I46" s="243">
        <v>20792</v>
      </c>
      <c r="J46" s="611">
        <v>21000</v>
      </c>
      <c r="K46" s="114">
        <v>36292</v>
      </c>
      <c r="L46" s="114">
        <v>31102</v>
      </c>
      <c r="M46" s="1065">
        <v>41725</v>
      </c>
      <c r="N46" s="114">
        <v>47951</v>
      </c>
      <c r="O46" s="114">
        <v>48962</v>
      </c>
      <c r="P46" s="114">
        <v>44599</v>
      </c>
      <c r="Q46" s="1472">
        <v>45974</v>
      </c>
    </row>
    <row r="47" spans="2:17" s="865" customFormat="1" ht="18.75" customHeight="1">
      <c r="B47" s="1246" t="s">
        <v>203</v>
      </c>
      <c r="C47" s="262">
        <v>6533</v>
      </c>
      <c r="D47" s="263">
        <v>10619</v>
      </c>
      <c r="E47" s="262">
        <v>7313</v>
      </c>
      <c r="F47" s="263">
        <v>7321</v>
      </c>
      <c r="G47" s="263">
        <v>7591</v>
      </c>
      <c r="H47" s="263">
        <v>7475</v>
      </c>
      <c r="I47" s="263">
        <v>6490</v>
      </c>
      <c r="J47" s="611">
        <v>9968</v>
      </c>
      <c r="K47" s="114">
        <v>11235</v>
      </c>
      <c r="L47" s="114">
        <v>8943</v>
      </c>
      <c r="M47" s="1065">
        <v>9636</v>
      </c>
      <c r="N47" s="114">
        <v>8891</v>
      </c>
      <c r="O47" s="114">
        <v>15421</v>
      </c>
      <c r="P47" s="114">
        <v>12445</v>
      </c>
      <c r="Q47" s="1472">
        <v>7785</v>
      </c>
    </row>
    <row r="48" spans="2:17" s="852" customFormat="1" ht="21" customHeight="1">
      <c r="B48" s="913" t="s">
        <v>141</v>
      </c>
      <c r="C48" s="74">
        <v>18969</v>
      </c>
      <c r="D48" s="243">
        <v>19834</v>
      </c>
      <c r="E48" s="74">
        <v>17127</v>
      </c>
      <c r="F48" s="243">
        <v>20143</v>
      </c>
      <c r="G48" s="243">
        <v>32631</v>
      </c>
      <c r="H48" s="243">
        <v>18891</v>
      </c>
      <c r="I48" s="243">
        <v>19698</v>
      </c>
      <c r="J48" s="594">
        <v>20946</v>
      </c>
      <c r="K48" s="677">
        <v>19802</v>
      </c>
      <c r="L48" s="677">
        <v>11247</v>
      </c>
      <c r="M48" s="1072">
        <v>20470</v>
      </c>
      <c r="N48" s="677">
        <v>31734</v>
      </c>
      <c r="O48" s="677">
        <v>26042</v>
      </c>
      <c r="P48" s="677">
        <v>38093</v>
      </c>
      <c r="Q48" s="1475">
        <v>38848</v>
      </c>
    </row>
    <row r="49" spans="1:17" s="852" customFormat="1" ht="21" customHeight="1">
      <c r="B49" s="1239" t="s">
        <v>204</v>
      </c>
      <c r="C49" s="85">
        <v>931622</v>
      </c>
      <c r="D49" s="241">
        <v>896193</v>
      </c>
      <c r="E49" s="85">
        <v>889824</v>
      </c>
      <c r="F49" s="241">
        <v>915426</v>
      </c>
      <c r="G49" s="241">
        <v>926163</v>
      </c>
      <c r="H49" s="241">
        <v>833176</v>
      </c>
      <c r="I49" s="241">
        <v>842747</v>
      </c>
      <c r="J49" s="612">
        <v>879308</v>
      </c>
      <c r="K49" s="523">
        <v>828353</v>
      </c>
      <c r="L49" s="523">
        <v>854030</v>
      </c>
      <c r="M49" s="1066">
        <v>910722</v>
      </c>
      <c r="N49" s="523">
        <v>1000174</v>
      </c>
      <c r="O49" s="523">
        <v>892445</v>
      </c>
      <c r="P49" s="523">
        <v>957795</v>
      </c>
      <c r="Q49" s="1473">
        <v>1099520</v>
      </c>
    </row>
    <row r="50" spans="1:17" s="852" customFormat="1" ht="21" customHeight="1" thickBot="1">
      <c r="B50" s="1245" t="s">
        <v>36</v>
      </c>
      <c r="C50" s="90">
        <v>1796922</v>
      </c>
      <c r="D50" s="247">
        <v>1835511</v>
      </c>
      <c r="E50" s="90">
        <v>1738751</v>
      </c>
      <c r="F50" s="247">
        <v>1727277</v>
      </c>
      <c r="G50" s="247">
        <v>1706702</v>
      </c>
      <c r="H50" s="247">
        <v>1506953</v>
      </c>
      <c r="I50" s="247">
        <v>1560495</v>
      </c>
      <c r="J50" s="614">
        <v>1725227</v>
      </c>
      <c r="K50" s="534">
        <v>1635451</v>
      </c>
      <c r="L50" s="534">
        <v>1608387</v>
      </c>
      <c r="M50" s="1068">
        <v>1645476</v>
      </c>
      <c r="N50" s="534">
        <v>1897802</v>
      </c>
      <c r="O50" s="534">
        <v>1784266</v>
      </c>
      <c r="P50" s="534">
        <v>1931245</v>
      </c>
      <c r="Q50" s="1474">
        <v>2084445</v>
      </c>
    </row>
    <row r="51" spans="1:17" s="852" customFormat="1" ht="21" customHeight="1" thickTop="1">
      <c r="B51" s="1236" t="s">
        <v>142</v>
      </c>
      <c r="C51" s="91"/>
      <c r="D51" s="248"/>
      <c r="E51" s="91"/>
      <c r="F51" s="248"/>
      <c r="G51" s="248"/>
      <c r="H51" s="248"/>
      <c r="I51" s="248"/>
      <c r="J51" s="616"/>
      <c r="K51" s="537"/>
      <c r="L51" s="701"/>
      <c r="M51" s="1070"/>
      <c r="N51" s="537"/>
      <c r="O51" s="537"/>
      <c r="P51" s="537"/>
      <c r="Q51" s="1422"/>
    </row>
    <row r="52" spans="1:17" s="865" customFormat="1" ht="18.75" customHeight="1">
      <c r="B52" s="1237" t="s">
        <v>205</v>
      </c>
      <c r="C52" s="87">
        <v>160339</v>
      </c>
      <c r="D52" s="244">
        <v>160339</v>
      </c>
      <c r="E52" s="87">
        <v>160339</v>
      </c>
      <c r="F52" s="244">
        <v>160339</v>
      </c>
      <c r="G52" s="244">
        <v>160339</v>
      </c>
      <c r="H52" s="244">
        <v>160339</v>
      </c>
      <c r="I52" s="244">
        <v>160339</v>
      </c>
      <c r="J52" s="610">
        <v>160339</v>
      </c>
      <c r="K52" s="529">
        <v>160339</v>
      </c>
      <c r="L52" s="529">
        <v>160339</v>
      </c>
      <c r="M52" s="1064">
        <v>160339</v>
      </c>
      <c r="N52" s="529">
        <v>160339</v>
      </c>
      <c r="O52" s="529">
        <v>160339</v>
      </c>
      <c r="P52" s="529">
        <v>160339</v>
      </c>
      <c r="Q52" s="1471">
        <v>160339</v>
      </c>
    </row>
    <row r="53" spans="1:17" s="865" customFormat="1" ht="18.75" customHeight="1">
      <c r="B53" s="913" t="s">
        <v>143</v>
      </c>
      <c r="C53" s="74">
        <v>146520</v>
      </c>
      <c r="D53" s="243">
        <v>146518</v>
      </c>
      <c r="E53" s="74">
        <v>146518</v>
      </c>
      <c r="F53" s="243">
        <v>146515</v>
      </c>
      <c r="G53" s="243">
        <v>146515</v>
      </c>
      <c r="H53" s="243">
        <v>146514</v>
      </c>
      <c r="I53" s="243">
        <v>146513</v>
      </c>
      <c r="J53" s="611">
        <v>146512</v>
      </c>
      <c r="K53" s="114">
        <v>146645</v>
      </c>
      <c r="L53" s="114">
        <v>146756</v>
      </c>
      <c r="M53" s="1065">
        <v>146814</v>
      </c>
      <c r="N53" s="114">
        <v>147027</v>
      </c>
      <c r="O53" s="114">
        <v>147601</v>
      </c>
      <c r="P53" s="114">
        <v>96448</v>
      </c>
      <c r="Q53" s="1472">
        <v>96545</v>
      </c>
    </row>
    <row r="54" spans="1:17" s="865" customFormat="1" ht="18.75" customHeight="1">
      <c r="B54" s="913" t="s">
        <v>144</v>
      </c>
      <c r="C54" s="74">
        <v>-138</v>
      </c>
      <c r="D54" s="243">
        <v>-147</v>
      </c>
      <c r="E54" s="74">
        <v>-148</v>
      </c>
      <c r="F54" s="243">
        <v>-157</v>
      </c>
      <c r="G54" s="243">
        <v>-159</v>
      </c>
      <c r="H54" s="243">
        <v>-161</v>
      </c>
      <c r="I54" s="243">
        <v>-170</v>
      </c>
      <c r="J54" s="243">
        <v>-174</v>
      </c>
      <c r="K54" s="74">
        <v>-865</v>
      </c>
      <c r="L54" s="74">
        <v>-10901</v>
      </c>
      <c r="M54" s="1073">
        <v>-15854</v>
      </c>
      <c r="N54" s="1078">
        <v>-31015</v>
      </c>
      <c r="O54" s="1078">
        <v>-31058</v>
      </c>
      <c r="P54" s="1078">
        <v>-21915</v>
      </c>
      <c r="Q54" s="1476">
        <v>-38628</v>
      </c>
    </row>
    <row r="55" spans="1:17" s="865" customFormat="1" ht="18.75" customHeight="1">
      <c r="B55" s="913" t="s">
        <v>145</v>
      </c>
      <c r="C55" s="74">
        <v>40885</v>
      </c>
      <c r="D55" s="243">
        <v>23580</v>
      </c>
      <c r="E55" s="74">
        <v>62826</v>
      </c>
      <c r="F55" s="243">
        <v>119617</v>
      </c>
      <c r="G55" s="243">
        <v>194557</v>
      </c>
      <c r="H55" s="243">
        <v>132415</v>
      </c>
      <c r="I55" s="243">
        <v>132682</v>
      </c>
      <c r="J55" s="610">
        <v>124348</v>
      </c>
      <c r="K55" s="529">
        <v>107576</v>
      </c>
      <c r="L55" s="529">
        <v>49777</v>
      </c>
      <c r="M55" s="1064">
        <v>77772</v>
      </c>
      <c r="N55" s="529">
        <v>136747</v>
      </c>
      <c r="O55" s="529">
        <v>138638</v>
      </c>
      <c r="P55" s="529">
        <v>199190</v>
      </c>
      <c r="Q55" s="1471">
        <v>207018</v>
      </c>
    </row>
    <row r="56" spans="1:17" s="865" customFormat="1" ht="18.75" customHeight="1">
      <c r="B56" s="1246" t="s">
        <v>146</v>
      </c>
      <c r="C56" s="262">
        <v>-1320</v>
      </c>
      <c r="D56" s="263">
        <v>-327</v>
      </c>
      <c r="E56" s="262">
        <v>13053</v>
      </c>
      <c r="F56" s="263">
        <v>33538</v>
      </c>
      <c r="G56" s="263">
        <v>49731</v>
      </c>
      <c r="H56" s="263">
        <v>81245</v>
      </c>
      <c r="I56" s="263">
        <v>111149</v>
      </c>
      <c r="J56" s="617">
        <v>155437</v>
      </c>
      <c r="K56" s="678">
        <v>204600</v>
      </c>
      <c r="L56" s="678">
        <v>233151</v>
      </c>
      <c r="M56" s="1074">
        <v>250039</v>
      </c>
      <c r="N56" s="678">
        <v>314913</v>
      </c>
      <c r="O56" s="678">
        <v>422193</v>
      </c>
      <c r="P56" s="678">
        <v>490013</v>
      </c>
      <c r="Q56" s="1477">
        <v>533187</v>
      </c>
    </row>
    <row r="57" spans="1:17" s="865" customFormat="1" ht="18.75" customHeight="1">
      <c r="B57" s="1250" t="s">
        <v>464</v>
      </c>
      <c r="C57" s="587">
        <v>346285</v>
      </c>
      <c r="D57" s="588">
        <v>329962</v>
      </c>
      <c r="E57" s="587">
        <v>382589</v>
      </c>
      <c r="F57" s="588">
        <v>459853</v>
      </c>
      <c r="G57" s="588">
        <v>550983</v>
      </c>
      <c r="H57" s="588">
        <v>520353</v>
      </c>
      <c r="I57" s="588">
        <v>550513</v>
      </c>
      <c r="J57" s="618">
        <v>586464</v>
      </c>
      <c r="K57" s="679">
        <v>618295</v>
      </c>
      <c r="L57" s="679">
        <v>579123</v>
      </c>
      <c r="M57" s="1075">
        <v>619111</v>
      </c>
      <c r="N57" s="679">
        <v>728012</v>
      </c>
      <c r="O57" s="679">
        <v>837713</v>
      </c>
      <c r="P57" s="679">
        <v>924076</v>
      </c>
      <c r="Q57" s="1478">
        <v>958462</v>
      </c>
    </row>
    <row r="58" spans="1:17" s="865" customFormat="1" ht="18.75" customHeight="1">
      <c r="B58" s="1250" t="s">
        <v>147</v>
      </c>
      <c r="C58" s="587">
        <v>26937</v>
      </c>
      <c r="D58" s="588">
        <v>25218</v>
      </c>
      <c r="E58" s="587">
        <v>28709</v>
      </c>
      <c r="F58" s="588">
        <v>33105</v>
      </c>
      <c r="G58" s="588">
        <v>39672</v>
      </c>
      <c r="H58" s="588">
        <v>29363</v>
      </c>
      <c r="I58" s="588">
        <v>27457</v>
      </c>
      <c r="J58" s="619">
        <v>38659</v>
      </c>
      <c r="K58" s="680">
        <v>43312</v>
      </c>
      <c r="L58" s="680">
        <v>42774</v>
      </c>
      <c r="M58" s="1076">
        <v>35527</v>
      </c>
      <c r="N58" s="680">
        <v>35866</v>
      </c>
      <c r="O58" s="680">
        <v>38863</v>
      </c>
      <c r="P58" s="680">
        <v>31550</v>
      </c>
      <c r="Q58" s="1479">
        <v>33904</v>
      </c>
    </row>
    <row r="59" spans="1:17" s="852" customFormat="1" ht="21" customHeight="1">
      <c r="B59" s="1239" t="s">
        <v>148</v>
      </c>
      <c r="C59" s="85">
        <v>373223</v>
      </c>
      <c r="D59" s="241">
        <v>355180</v>
      </c>
      <c r="E59" s="85">
        <v>411298</v>
      </c>
      <c r="F59" s="241">
        <v>492959</v>
      </c>
      <c r="G59" s="241">
        <v>590656</v>
      </c>
      <c r="H59" s="241">
        <v>549716</v>
      </c>
      <c r="I59" s="241">
        <v>577970</v>
      </c>
      <c r="J59" s="612">
        <v>625124</v>
      </c>
      <c r="K59" s="523">
        <v>661607</v>
      </c>
      <c r="L59" s="523">
        <v>621898</v>
      </c>
      <c r="M59" s="1066">
        <v>654639</v>
      </c>
      <c r="N59" s="523">
        <v>763878</v>
      </c>
      <c r="O59" s="523">
        <v>876576</v>
      </c>
      <c r="P59" s="523">
        <v>955627</v>
      </c>
      <c r="Q59" s="1473">
        <v>992367</v>
      </c>
    </row>
    <row r="60" spans="1:17" s="852" customFormat="1" ht="20.25" customHeight="1" thickBot="1">
      <c r="B60" s="1245" t="s">
        <v>206</v>
      </c>
      <c r="C60" s="90">
        <v>2170145</v>
      </c>
      <c r="D60" s="247">
        <v>2190692</v>
      </c>
      <c r="E60" s="90">
        <v>2150050</v>
      </c>
      <c r="F60" s="247">
        <v>2220236</v>
      </c>
      <c r="G60" s="247">
        <v>2297358</v>
      </c>
      <c r="H60" s="247">
        <v>2056670</v>
      </c>
      <c r="I60" s="247">
        <v>2138466</v>
      </c>
      <c r="J60" s="614">
        <v>2350351</v>
      </c>
      <c r="K60" s="534">
        <v>2297059</v>
      </c>
      <c r="L60" s="534">
        <v>2230285</v>
      </c>
      <c r="M60" s="1068">
        <v>2300115</v>
      </c>
      <c r="N60" s="534">
        <v>2661680</v>
      </c>
      <c r="O60" s="534">
        <v>2660843</v>
      </c>
      <c r="P60" s="534">
        <v>2886873</v>
      </c>
      <c r="Q60" s="1474">
        <v>3076812</v>
      </c>
    </row>
    <row r="61" spans="1:17" ht="15" customHeight="1" thickTop="1">
      <c r="B61" s="1550" t="s">
        <v>594</v>
      </c>
      <c r="C61" s="1550"/>
      <c r="D61" s="1550"/>
      <c r="E61" s="1550"/>
      <c r="F61" s="1550"/>
      <c r="G61" s="1550"/>
      <c r="H61" s="1550"/>
      <c r="I61" s="1550"/>
      <c r="J61" s="1550"/>
      <c r="K61" s="1550"/>
      <c r="L61" s="1550"/>
      <c r="M61" s="1550"/>
      <c r="N61" s="1550"/>
      <c r="O61" s="1550"/>
      <c r="P61" s="1251"/>
      <c r="Q61" s="1423"/>
    </row>
    <row r="62" spans="1:17" s="1253" customFormat="1" ht="14.25" customHeight="1">
      <c r="A62" s="1229"/>
      <c r="B62" s="1252"/>
      <c r="C62" s="1252"/>
      <c r="D62" s="1252"/>
      <c r="E62" s="1252"/>
      <c r="F62" s="1252"/>
      <c r="G62" s="1252"/>
      <c r="H62" s="1252"/>
      <c r="I62" s="1252"/>
      <c r="J62" s="1252"/>
      <c r="K62" s="1252"/>
      <c r="L62" s="1229"/>
      <c r="M62" s="1229"/>
      <c r="N62" s="1229"/>
      <c r="O62" s="1229"/>
      <c r="P62" s="1229"/>
      <c r="Q62" s="22"/>
    </row>
    <row r="63" spans="1:17" ht="14.25" customHeight="1">
      <c r="B63" s="1252"/>
      <c r="C63" s="1252"/>
      <c r="D63" s="1252"/>
      <c r="E63" s="1252"/>
      <c r="F63" s="1252"/>
      <c r="G63" s="1252"/>
      <c r="H63" s="1252"/>
      <c r="I63" s="1252"/>
      <c r="J63" s="1252"/>
      <c r="K63" s="1252"/>
    </row>
    <row r="64" spans="1:17" ht="14.25" customHeight="1">
      <c r="B64" s="1252"/>
      <c r="C64" s="1252"/>
      <c r="D64" s="1252"/>
      <c r="E64" s="1252"/>
      <c r="F64" s="1252"/>
      <c r="G64" s="1252"/>
      <c r="H64" s="1252"/>
      <c r="I64" s="1252"/>
      <c r="J64" s="1252"/>
      <c r="K64" s="1252"/>
    </row>
    <row r="65" spans="2:11" ht="14.25" customHeight="1">
      <c r="B65" s="1252"/>
      <c r="C65" s="1252"/>
      <c r="D65" s="1252"/>
      <c r="E65" s="1252"/>
      <c r="F65" s="1252"/>
      <c r="G65" s="1252"/>
      <c r="H65" s="1252"/>
      <c r="I65" s="1252"/>
      <c r="J65" s="1252"/>
      <c r="K65" s="1252"/>
    </row>
  </sheetData>
  <mergeCells count="1">
    <mergeCell ref="B61:O61"/>
  </mergeCells>
  <phoneticPr fontId="2"/>
  <printOptions horizontalCentered="1"/>
  <pageMargins left="0.54" right="0.79" top="0.69" bottom="0.43" header="0.27559055118110237" footer="0.34"/>
  <pageSetup paperSize="8" scale="53"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40" zoomScaleNormal="70" zoomScaleSheetLayoutView="40" workbookViewId="0"/>
  </sheetViews>
  <sheetFormatPr defaultColWidth="9" defaultRowHeight="18"/>
  <cols>
    <col min="1" max="1" width="3.625" style="25" customWidth="1"/>
    <col min="2" max="2" width="2.625" style="26" customWidth="1"/>
    <col min="3" max="3" width="70.625" style="25" customWidth="1"/>
    <col min="4" max="4" width="16.625" style="545" customWidth="1"/>
    <col min="5" max="5" width="16.625" style="565" customWidth="1"/>
    <col min="6" max="6" width="16.625" style="35" customWidth="1"/>
    <col min="7" max="7" width="16.625" style="545" customWidth="1"/>
    <col min="8" max="8" width="16.625" style="565" customWidth="1"/>
    <col min="9" max="13" width="16.625" style="35" customWidth="1"/>
    <col min="14" max="16384" width="9" style="25"/>
  </cols>
  <sheetData>
    <row r="1" spans="1:13" ht="22.5" customHeight="1">
      <c r="A1" s="36" t="s">
        <v>401</v>
      </c>
      <c r="B1" s="36"/>
      <c r="E1" s="82"/>
      <c r="H1" s="82"/>
      <c r="J1" s="80"/>
      <c r="K1" s="80"/>
      <c r="L1" s="80"/>
      <c r="M1" s="80" t="s">
        <v>233</v>
      </c>
    </row>
    <row r="2" spans="1:13" ht="7.5" customHeight="1">
      <c r="B2" s="27"/>
      <c r="E2" s="80"/>
      <c r="H2" s="80"/>
    </row>
    <row r="3" spans="1:13" s="28" customFormat="1" ht="15.75" customHeight="1">
      <c r="B3" s="1562"/>
      <c r="C3" s="1563"/>
      <c r="D3" s="1551" t="s">
        <v>234</v>
      </c>
      <c r="E3" s="1551" t="s">
        <v>235</v>
      </c>
      <c r="F3" s="1551" t="s">
        <v>236</v>
      </c>
      <c r="G3" s="1551" t="s">
        <v>237</v>
      </c>
      <c r="H3" s="1551" t="s">
        <v>238</v>
      </c>
      <c r="I3" s="1551" t="s">
        <v>239</v>
      </c>
      <c r="J3" s="1551" t="s">
        <v>240</v>
      </c>
      <c r="K3" s="1554" t="s">
        <v>241</v>
      </c>
      <c r="L3" s="1556" t="s">
        <v>242</v>
      </c>
      <c r="M3" s="1558" t="s">
        <v>243</v>
      </c>
    </row>
    <row r="4" spans="1:13" s="28" customFormat="1" ht="21.75" customHeight="1">
      <c r="B4" s="1564"/>
      <c r="C4" s="1565"/>
      <c r="D4" s="1552"/>
      <c r="E4" s="1552"/>
      <c r="F4" s="1552"/>
      <c r="G4" s="1552"/>
      <c r="H4" s="1552"/>
      <c r="I4" s="1552"/>
      <c r="J4" s="1552"/>
      <c r="K4" s="1555"/>
      <c r="L4" s="1557"/>
      <c r="M4" s="1559"/>
    </row>
    <row r="5" spans="1:13" ht="25.5" customHeight="1">
      <c r="B5" s="58" t="s">
        <v>402</v>
      </c>
      <c r="C5" s="29"/>
      <c r="D5" s="546"/>
      <c r="E5" s="546"/>
      <c r="F5" s="546"/>
      <c r="G5" s="546"/>
      <c r="H5" s="546"/>
      <c r="I5" s="546"/>
      <c r="J5" s="546"/>
      <c r="K5" s="547"/>
      <c r="L5" s="249"/>
      <c r="M5" s="200"/>
    </row>
    <row r="6" spans="1:13" s="26" customFormat="1" ht="24" customHeight="1">
      <c r="B6" s="39"/>
      <c r="C6" s="59" t="s">
        <v>403</v>
      </c>
      <c r="D6" s="516">
        <v>-42101</v>
      </c>
      <c r="E6" s="516">
        <v>-380079</v>
      </c>
      <c r="F6" s="516">
        <v>69414</v>
      </c>
      <c r="G6" s="516">
        <v>88085</v>
      </c>
      <c r="H6" s="516">
        <v>88344</v>
      </c>
      <c r="I6" s="516">
        <v>37070</v>
      </c>
      <c r="J6" s="516">
        <v>18894</v>
      </c>
      <c r="K6" s="517">
        <v>39312</v>
      </c>
      <c r="L6" s="238">
        <v>61454</v>
      </c>
      <c r="M6" s="168">
        <v>31719</v>
      </c>
    </row>
    <row r="7" spans="1:13" s="26" customFormat="1" ht="24" customHeight="1">
      <c r="B7" s="39"/>
      <c r="C7" s="60" t="s">
        <v>404</v>
      </c>
      <c r="D7" s="84">
        <v>33557</v>
      </c>
      <c r="E7" s="84">
        <v>24784</v>
      </c>
      <c r="F7" s="84">
        <v>25958</v>
      </c>
      <c r="G7" s="84">
        <v>23928</v>
      </c>
      <c r="H7" s="84">
        <v>28844</v>
      </c>
      <c r="I7" s="84">
        <v>26698</v>
      </c>
      <c r="J7" s="84">
        <v>23196</v>
      </c>
      <c r="K7" s="519">
        <v>24096</v>
      </c>
      <c r="L7" s="239">
        <v>33289</v>
      </c>
      <c r="M7" s="169">
        <v>30944</v>
      </c>
    </row>
    <row r="8" spans="1:13" s="26" customFormat="1" ht="24" customHeight="1">
      <c r="B8" s="39"/>
      <c r="C8" s="62" t="s">
        <v>301</v>
      </c>
      <c r="D8" s="84" t="s">
        <v>253</v>
      </c>
      <c r="E8" s="84" t="s">
        <v>253</v>
      </c>
      <c r="F8" s="84">
        <v>2022</v>
      </c>
      <c r="G8" s="84">
        <v>3393</v>
      </c>
      <c r="H8" s="84">
        <v>6994</v>
      </c>
      <c r="I8" s="84">
        <v>12151</v>
      </c>
      <c r="J8" s="84">
        <v>9402</v>
      </c>
      <c r="K8" s="519">
        <v>9687</v>
      </c>
      <c r="L8" s="239">
        <v>6101</v>
      </c>
      <c r="M8" s="169">
        <v>11893</v>
      </c>
    </row>
    <row r="9" spans="1:13" s="26" customFormat="1" ht="24" customHeight="1">
      <c r="B9" s="39"/>
      <c r="C9" s="62" t="s">
        <v>405</v>
      </c>
      <c r="D9" s="84">
        <v>8998</v>
      </c>
      <c r="E9" s="84">
        <v>13415</v>
      </c>
      <c r="F9" s="84">
        <v>950</v>
      </c>
      <c r="G9" s="84">
        <v>3957</v>
      </c>
      <c r="H9" s="84">
        <v>6085</v>
      </c>
      <c r="I9" s="84">
        <v>15132</v>
      </c>
      <c r="J9" s="84">
        <v>16543</v>
      </c>
      <c r="K9" s="519">
        <v>801</v>
      </c>
      <c r="L9" s="239">
        <v>2640</v>
      </c>
      <c r="M9" s="169">
        <v>1530</v>
      </c>
    </row>
    <row r="10" spans="1:13" s="26" customFormat="1" ht="24" customHeight="1">
      <c r="B10" s="39"/>
      <c r="C10" s="62" t="s">
        <v>406</v>
      </c>
      <c r="D10" s="84" t="s">
        <v>253</v>
      </c>
      <c r="E10" s="84" t="s">
        <v>253</v>
      </c>
      <c r="F10" s="84" t="s">
        <v>253</v>
      </c>
      <c r="G10" s="518">
        <v>4016</v>
      </c>
      <c r="H10" s="518">
        <v>3564</v>
      </c>
      <c r="I10" s="518">
        <v>5119</v>
      </c>
      <c r="J10" s="518">
        <v>4443</v>
      </c>
      <c r="K10" s="548">
        <v>4548</v>
      </c>
      <c r="L10" s="549">
        <v>4998</v>
      </c>
      <c r="M10" s="550">
        <v>4774</v>
      </c>
    </row>
    <row r="11" spans="1:13" s="26" customFormat="1" ht="24" customHeight="1">
      <c r="B11" s="39"/>
      <c r="C11" s="60" t="s">
        <v>407</v>
      </c>
      <c r="D11" s="84">
        <v>23570</v>
      </c>
      <c r="E11" s="84">
        <v>64121</v>
      </c>
      <c r="F11" s="84">
        <v>-110810</v>
      </c>
      <c r="G11" s="84">
        <v>-6148</v>
      </c>
      <c r="H11" s="84">
        <v>-41067</v>
      </c>
      <c r="I11" s="84">
        <v>-16127</v>
      </c>
      <c r="J11" s="84">
        <v>-3977</v>
      </c>
      <c r="K11" s="519">
        <v>1619</v>
      </c>
      <c r="L11" s="239">
        <v>-15162</v>
      </c>
      <c r="M11" s="169">
        <v>-3590</v>
      </c>
    </row>
    <row r="12" spans="1:13" s="26" customFormat="1" ht="24" customHeight="1">
      <c r="B12" s="39"/>
      <c r="C12" s="60" t="s">
        <v>408</v>
      </c>
      <c r="D12" s="84" t="s">
        <v>253</v>
      </c>
      <c r="E12" s="84">
        <v>-7843</v>
      </c>
      <c r="F12" s="84">
        <v>-3630</v>
      </c>
      <c r="G12" s="84">
        <v>-3015</v>
      </c>
      <c r="H12" s="84">
        <v>-2926</v>
      </c>
      <c r="I12" s="84">
        <v>-2088</v>
      </c>
      <c r="J12" s="84">
        <v>-3296</v>
      </c>
      <c r="K12" s="548">
        <v>901</v>
      </c>
      <c r="L12" s="549">
        <v>1130</v>
      </c>
      <c r="M12" s="550">
        <v>1744</v>
      </c>
    </row>
    <row r="13" spans="1:13" s="26" customFormat="1" ht="24" customHeight="1">
      <c r="B13" s="39"/>
      <c r="C13" s="60" t="s">
        <v>409</v>
      </c>
      <c r="D13" s="84">
        <v>-29116</v>
      </c>
      <c r="E13" s="84">
        <v>-22084</v>
      </c>
      <c r="F13" s="84">
        <v>-20030</v>
      </c>
      <c r="G13" s="84">
        <v>-21048</v>
      </c>
      <c r="H13" s="84">
        <v>-18719</v>
      </c>
      <c r="I13" s="84">
        <v>-17947</v>
      </c>
      <c r="J13" s="84">
        <v>-9672</v>
      </c>
      <c r="K13" s="519">
        <v>-8390</v>
      </c>
      <c r="L13" s="239">
        <v>-10972</v>
      </c>
      <c r="M13" s="169">
        <v>-7512</v>
      </c>
    </row>
    <row r="14" spans="1:13" s="26" customFormat="1" ht="24" customHeight="1">
      <c r="B14" s="39"/>
      <c r="C14" s="62" t="s">
        <v>410</v>
      </c>
      <c r="D14" s="84">
        <v>55675</v>
      </c>
      <c r="E14" s="84">
        <v>48754</v>
      </c>
      <c r="F14" s="84">
        <v>40143</v>
      </c>
      <c r="G14" s="84">
        <v>38421</v>
      </c>
      <c r="H14" s="84">
        <v>33284</v>
      </c>
      <c r="I14" s="84">
        <v>29452</v>
      </c>
      <c r="J14" s="84">
        <v>25987</v>
      </c>
      <c r="K14" s="519">
        <v>23936</v>
      </c>
      <c r="L14" s="239">
        <v>24217</v>
      </c>
      <c r="M14" s="169">
        <v>21026</v>
      </c>
    </row>
    <row r="15" spans="1:13" s="26" customFormat="1" ht="24" customHeight="1">
      <c r="B15" s="39"/>
      <c r="C15" s="62" t="s">
        <v>411</v>
      </c>
      <c r="D15" s="84" t="s">
        <v>253</v>
      </c>
      <c r="E15" s="84">
        <v>-322</v>
      </c>
      <c r="F15" s="84">
        <v>320</v>
      </c>
      <c r="G15" s="518">
        <v>3</v>
      </c>
      <c r="H15" s="518">
        <v>5053</v>
      </c>
      <c r="I15" s="518">
        <v>5294</v>
      </c>
      <c r="J15" s="84">
        <v>-1832</v>
      </c>
      <c r="K15" s="548">
        <v>3907</v>
      </c>
      <c r="L15" s="549">
        <v>445</v>
      </c>
      <c r="M15" s="169">
        <v>-9447</v>
      </c>
    </row>
    <row r="16" spans="1:13" s="26" customFormat="1" ht="24" customHeight="1">
      <c r="B16" s="39"/>
      <c r="C16" s="62" t="s">
        <v>412</v>
      </c>
      <c r="D16" s="84">
        <v>-5929</v>
      </c>
      <c r="E16" s="84">
        <v>-10741</v>
      </c>
      <c r="F16" s="84">
        <v>-19149</v>
      </c>
      <c r="G16" s="84">
        <v>-23752</v>
      </c>
      <c r="H16" s="84">
        <v>-28911</v>
      </c>
      <c r="I16" s="84">
        <v>-2455</v>
      </c>
      <c r="J16" s="84">
        <v>-9179</v>
      </c>
      <c r="K16" s="519">
        <v>-19297</v>
      </c>
      <c r="L16" s="239">
        <v>-12566</v>
      </c>
      <c r="M16" s="169">
        <v>-15588</v>
      </c>
    </row>
    <row r="17" spans="2:13" ht="24" customHeight="1">
      <c r="B17" s="39"/>
      <c r="C17" s="551" t="s">
        <v>413</v>
      </c>
      <c r="D17" s="84">
        <v>-21945</v>
      </c>
      <c r="E17" s="84">
        <v>360</v>
      </c>
      <c r="F17" s="84">
        <v>-4025</v>
      </c>
      <c r="G17" s="84">
        <v>-14787</v>
      </c>
      <c r="H17" s="84">
        <v>-9265</v>
      </c>
      <c r="I17" s="84">
        <v>-30217</v>
      </c>
      <c r="J17" s="84">
        <v>-32375</v>
      </c>
      <c r="K17" s="519">
        <v>-755</v>
      </c>
      <c r="L17" s="239">
        <v>-9286</v>
      </c>
      <c r="M17" s="169">
        <v>-10255</v>
      </c>
    </row>
    <row r="18" spans="2:13" s="26" customFormat="1" ht="24" customHeight="1">
      <c r="B18" s="39"/>
      <c r="C18" s="552" t="s">
        <v>414</v>
      </c>
      <c r="D18" s="84">
        <v>4317</v>
      </c>
      <c r="E18" s="84">
        <v>95495</v>
      </c>
      <c r="F18" s="84">
        <v>-2238</v>
      </c>
      <c r="G18" s="84">
        <v>-9452</v>
      </c>
      <c r="H18" s="84">
        <v>285</v>
      </c>
      <c r="I18" s="84">
        <v>-6263</v>
      </c>
      <c r="J18" s="84">
        <v>-990</v>
      </c>
      <c r="K18" s="519">
        <v>-4386</v>
      </c>
      <c r="L18" s="239">
        <v>-2393</v>
      </c>
      <c r="M18" s="169">
        <v>-2632</v>
      </c>
    </row>
    <row r="19" spans="2:13" s="26" customFormat="1" ht="24" customHeight="1">
      <c r="B19" s="39"/>
      <c r="C19" s="552" t="s">
        <v>415</v>
      </c>
      <c r="D19" s="84" t="s">
        <v>253</v>
      </c>
      <c r="E19" s="84" t="s">
        <v>253</v>
      </c>
      <c r="F19" s="84" t="s">
        <v>253</v>
      </c>
      <c r="G19" s="518" t="s">
        <v>253</v>
      </c>
      <c r="H19" s="518" t="s">
        <v>253</v>
      </c>
      <c r="I19" s="518" t="s">
        <v>253</v>
      </c>
      <c r="J19" s="518" t="s">
        <v>253</v>
      </c>
      <c r="K19" s="519">
        <v>-10307</v>
      </c>
      <c r="L19" s="239">
        <v>-194</v>
      </c>
      <c r="M19" s="550" t="s">
        <v>253</v>
      </c>
    </row>
    <row r="20" spans="2:13" s="26" customFormat="1" ht="24" customHeight="1">
      <c r="B20" s="39"/>
      <c r="C20" s="552" t="s">
        <v>416</v>
      </c>
      <c r="D20" s="84">
        <v>101743</v>
      </c>
      <c r="E20" s="84">
        <v>7171</v>
      </c>
      <c r="F20" s="84">
        <v>26492</v>
      </c>
      <c r="G20" s="84">
        <v>-62697</v>
      </c>
      <c r="H20" s="84">
        <v>-26135</v>
      </c>
      <c r="I20" s="84">
        <v>118034</v>
      </c>
      <c r="J20" s="84">
        <v>57221</v>
      </c>
      <c r="K20" s="519">
        <v>-30328</v>
      </c>
      <c r="L20" s="239">
        <v>-19910</v>
      </c>
      <c r="M20" s="169">
        <v>35621</v>
      </c>
    </row>
    <row r="21" spans="2:13" s="26" customFormat="1" ht="24" customHeight="1">
      <c r="B21" s="39"/>
      <c r="C21" s="60" t="s">
        <v>417</v>
      </c>
      <c r="D21" s="84">
        <v>52938</v>
      </c>
      <c r="E21" s="84">
        <v>45102</v>
      </c>
      <c r="F21" s="84">
        <v>-8492</v>
      </c>
      <c r="G21" s="84">
        <v>-99052</v>
      </c>
      <c r="H21" s="84">
        <v>-108510</v>
      </c>
      <c r="I21" s="84">
        <v>10703</v>
      </c>
      <c r="J21" s="84">
        <v>80618</v>
      </c>
      <c r="K21" s="519">
        <v>-6997</v>
      </c>
      <c r="L21" s="239">
        <v>-25494</v>
      </c>
      <c r="M21" s="169">
        <v>-13210</v>
      </c>
    </row>
    <row r="22" spans="2:13" s="26" customFormat="1" ht="24" customHeight="1">
      <c r="B22" s="39"/>
      <c r="C22" s="60" t="s">
        <v>418</v>
      </c>
      <c r="D22" s="84">
        <v>-49161</v>
      </c>
      <c r="E22" s="84">
        <v>-15770</v>
      </c>
      <c r="F22" s="84">
        <v>-34978</v>
      </c>
      <c r="G22" s="84">
        <v>78685</v>
      </c>
      <c r="H22" s="84">
        <v>55154</v>
      </c>
      <c r="I22" s="84">
        <v>-108118</v>
      </c>
      <c r="J22" s="84">
        <v>-46575</v>
      </c>
      <c r="K22" s="519">
        <v>52368</v>
      </c>
      <c r="L22" s="239">
        <v>47570</v>
      </c>
      <c r="M22" s="169">
        <v>-21792</v>
      </c>
    </row>
    <row r="23" spans="2:13" ht="24" customHeight="1">
      <c r="B23" s="40"/>
      <c r="C23" s="61" t="s">
        <v>419</v>
      </c>
      <c r="D23" s="520">
        <v>-13649</v>
      </c>
      <c r="E23" s="520">
        <v>156538</v>
      </c>
      <c r="F23" s="520">
        <v>116555</v>
      </c>
      <c r="G23" s="520">
        <v>39759</v>
      </c>
      <c r="H23" s="520">
        <v>62223</v>
      </c>
      <c r="I23" s="520">
        <v>43779</v>
      </c>
      <c r="J23" s="520">
        <v>-2433</v>
      </c>
      <c r="K23" s="521">
        <v>8790</v>
      </c>
      <c r="L23" s="240">
        <v>27277</v>
      </c>
      <c r="M23" s="170">
        <v>17224</v>
      </c>
    </row>
    <row r="24" spans="2:13" ht="24" customHeight="1">
      <c r="B24" s="40"/>
      <c r="C24" s="186" t="s">
        <v>420</v>
      </c>
      <c r="D24" s="553">
        <v>118898</v>
      </c>
      <c r="E24" s="553">
        <v>18905</v>
      </c>
      <c r="F24" s="553">
        <v>78502</v>
      </c>
      <c r="G24" s="553">
        <v>40296</v>
      </c>
      <c r="H24" s="553">
        <v>54297</v>
      </c>
      <c r="I24" s="553">
        <v>120218</v>
      </c>
      <c r="J24" s="553">
        <v>125972</v>
      </c>
      <c r="K24" s="554">
        <v>89506</v>
      </c>
      <c r="L24" s="250">
        <v>113145</v>
      </c>
      <c r="M24" s="201">
        <v>72448</v>
      </c>
    </row>
    <row r="25" spans="2:13" ht="24" customHeight="1">
      <c r="B25" s="39"/>
      <c r="C25" s="15" t="s">
        <v>421</v>
      </c>
      <c r="D25" s="89">
        <v>39428</v>
      </c>
      <c r="E25" s="89">
        <v>22006</v>
      </c>
      <c r="F25" s="89">
        <v>21761</v>
      </c>
      <c r="G25" s="89">
        <v>22693</v>
      </c>
      <c r="H25" s="89">
        <v>34621</v>
      </c>
      <c r="I25" s="89">
        <v>30871</v>
      </c>
      <c r="J25" s="89">
        <v>18120</v>
      </c>
      <c r="K25" s="80">
        <v>13172</v>
      </c>
      <c r="L25" s="246">
        <v>18933</v>
      </c>
      <c r="M25" s="174">
        <v>18757</v>
      </c>
    </row>
    <row r="26" spans="2:13" ht="24" customHeight="1">
      <c r="B26" s="39"/>
      <c r="C26" s="60" t="s">
        <v>422</v>
      </c>
      <c r="D26" s="84">
        <v>-58914</v>
      </c>
      <c r="E26" s="84">
        <v>-49858</v>
      </c>
      <c r="F26" s="84">
        <v>-40673</v>
      </c>
      <c r="G26" s="84">
        <v>-37868</v>
      </c>
      <c r="H26" s="84">
        <v>-33408</v>
      </c>
      <c r="I26" s="84">
        <v>-29016</v>
      </c>
      <c r="J26" s="84">
        <v>-26379</v>
      </c>
      <c r="K26" s="519">
        <v>-24013</v>
      </c>
      <c r="L26" s="239">
        <v>-23883</v>
      </c>
      <c r="M26" s="169">
        <v>-21588</v>
      </c>
    </row>
    <row r="27" spans="2:13" ht="24" customHeight="1">
      <c r="B27" s="39"/>
      <c r="C27" s="60" t="s">
        <v>423</v>
      </c>
      <c r="D27" s="84" t="s">
        <v>253</v>
      </c>
      <c r="E27" s="84" t="s">
        <v>253</v>
      </c>
      <c r="F27" s="84" t="s">
        <v>253</v>
      </c>
      <c r="G27" s="518" t="s">
        <v>253</v>
      </c>
      <c r="H27" s="518" t="s">
        <v>253</v>
      </c>
      <c r="I27" s="518" t="s">
        <v>253</v>
      </c>
      <c r="J27" s="518" t="s">
        <v>253</v>
      </c>
      <c r="K27" s="518" t="s">
        <v>253</v>
      </c>
      <c r="L27" s="518" t="s">
        <v>253</v>
      </c>
      <c r="M27" s="169">
        <v>-3082</v>
      </c>
    </row>
    <row r="28" spans="2:13" ht="24" customHeight="1">
      <c r="B28" s="40"/>
      <c r="C28" s="186" t="s">
        <v>424</v>
      </c>
      <c r="D28" s="553">
        <v>-12252</v>
      </c>
      <c r="E28" s="553">
        <v>-10827</v>
      </c>
      <c r="F28" s="553">
        <v>-16434</v>
      </c>
      <c r="G28" s="553">
        <v>-18081</v>
      </c>
      <c r="H28" s="553">
        <v>-20102</v>
      </c>
      <c r="I28" s="553">
        <v>-18344</v>
      </c>
      <c r="J28" s="553">
        <v>-10490</v>
      </c>
      <c r="K28" s="554">
        <v>-10801</v>
      </c>
      <c r="L28" s="250">
        <v>-16593</v>
      </c>
      <c r="M28" s="201">
        <v>-15011</v>
      </c>
    </row>
    <row r="29" spans="2:13" s="31" customFormat="1" ht="25.5" customHeight="1">
      <c r="B29" s="41" t="s">
        <v>425</v>
      </c>
      <c r="C29" s="30"/>
      <c r="D29" s="85">
        <v>87160</v>
      </c>
      <c r="E29" s="85">
        <v>-19774</v>
      </c>
      <c r="F29" s="85">
        <v>43155</v>
      </c>
      <c r="G29" s="85">
        <v>7040</v>
      </c>
      <c r="H29" s="85">
        <v>35407</v>
      </c>
      <c r="I29" s="85">
        <v>103729</v>
      </c>
      <c r="J29" s="85">
        <v>107222</v>
      </c>
      <c r="K29" s="524">
        <v>67863</v>
      </c>
      <c r="L29" s="241">
        <v>91600</v>
      </c>
      <c r="M29" s="171">
        <v>51524</v>
      </c>
    </row>
    <row r="30" spans="2:13" ht="36" customHeight="1">
      <c r="B30" s="58" t="s">
        <v>426</v>
      </c>
      <c r="C30" s="29"/>
      <c r="D30" s="89"/>
      <c r="E30" s="89"/>
      <c r="F30" s="89"/>
      <c r="G30" s="89"/>
      <c r="H30" s="89"/>
      <c r="I30" s="89"/>
      <c r="J30" s="89"/>
      <c r="K30" s="80"/>
      <c r="L30" s="246"/>
      <c r="M30" s="174"/>
    </row>
    <row r="31" spans="2:13" s="26" customFormat="1" ht="24" customHeight="1">
      <c r="B31" s="39"/>
      <c r="C31" s="59" t="s">
        <v>427</v>
      </c>
      <c r="D31" s="516">
        <v>-15090</v>
      </c>
      <c r="E31" s="516">
        <v>9832</v>
      </c>
      <c r="F31" s="516">
        <v>2541</v>
      </c>
      <c r="G31" s="516">
        <v>9392</v>
      </c>
      <c r="H31" s="516">
        <v>-268</v>
      </c>
      <c r="I31" s="516">
        <v>3862</v>
      </c>
      <c r="J31" s="516">
        <v>-301</v>
      </c>
      <c r="K31" s="517">
        <v>5591</v>
      </c>
      <c r="L31" s="238">
        <v>-11048</v>
      </c>
      <c r="M31" s="168">
        <v>7790</v>
      </c>
    </row>
    <row r="32" spans="2:13" s="26" customFormat="1" ht="24" customHeight="1">
      <c r="B32" s="39"/>
      <c r="C32" s="60" t="s">
        <v>428</v>
      </c>
      <c r="D32" s="84">
        <v>6687</v>
      </c>
      <c r="E32" s="84">
        <v>18111</v>
      </c>
      <c r="F32" s="84">
        <v>-1151</v>
      </c>
      <c r="G32" s="84">
        <v>84</v>
      </c>
      <c r="H32" s="84">
        <v>-190</v>
      </c>
      <c r="I32" s="84">
        <v>1420</v>
      </c>
      <c r="J32" s="84">
        <v>292</v>
      </c>
      <c r="K32" s="519">
        <v>-344</v>
      </c>
      <c r="L32" s="239">
        <v>623</v>
      </c>
      <c r="M32" s="169">
        <v>37</v>
      </c>
    </row>
    <row r="33" spans="2:13" s="26" customFormat="1" ht="24" customHeight="1">
      <c r="B33" s="39"/>
      <c r="C33" s="60" t="s">
        <v>429</v>
      </c>
      <c r="D33" s="84">
        <v>-10848</v>
      </c>
      <c r="E33" s="84">
        <v>-8358</v>
      </c>
      <c r="F33" s="84">
        <v>-25518</v>
      </c>
      <c r="G33" s="84">
        <v>-28774</v>
      </c>
      <c r="H33" s="84">
        <v>-40354</v>
      </c>
      <c r="I33" s="84">
        <v>-43718</v>
      </c>
      <c r="J33" s="84">
        <v>-21189</v>
      </c>
      <c r="K33" s="519">
        <v>-27252</v>
      </c>
      <c r="L33" s="239">
        <v>-35745</v>
      </c>
      <c r="M33" s="169">
        <v>-26886</v>
      </c>
    </row>
    <row r="34" spans="2:13" s="26" customFormat="1" ht="24" customHeight="1">
      <c r="B34" s="39"/>
      <c r="C34" s="60" t="s">
        <v>430</v>
      </c>
      <c r="D34" s="84">
        <v>3794</v>
      </c>
      <c r="E34" s="84">
        <v>77419</v>
      </c>
      <c r="F34" s="84">
        <v>16462</v>
      </c>
      <c r="G34" s="84">
        <v>38255</v>
      </c>
      <c r="H34" s="84">
        <v>7969</v>
      </c>
      <c r="I34" s="84">
        <v>16452</v>
      </c>
      <c r="J34" s="84">
        <v>5443</v>
      </c>
      <c r="K34" s="519">
        <v>6654</v>
      </c>
      <c r="L34" s="239">
        <v>13419</v>
      </c>
      <c r="M34" s="169">
        <v>15306</v>
      </c>
    </row>
    <row r="35" spans="2:13" s="26" customFormat="1" ht="24" customHeight="1">
      <c r="B35" s="39"/>
      <c r="C35" s="60" t="s">
        <v>431</v>
      </c>
      <c r="D35" s="84" t="s">
        <v>253</v>
      </c>
      <c r="E35" s="84" t="s">
        <v>253</v>
      </c>
      <c r="F35" s="84" t="s">
        <v>253</v>
      </c>
      <c r="G35" s="555" t="s">
        <v>253</v>
      </c>
      <c r="H35" s="84" t="s">
        <v>253</v>
      </c>
      <c r="I35" s="84">
        <v>-21821</v>
      </c>
      <c r="J35" s="84">
        <v>-7264</v>
      </c>
      <c r="K35" s="519">
        <v>-21195</v>
      </c>
      <c r="L35" s="239">
        <v>-8698</v>
      </c>
      <c r="M35" s="169">
        <v>-11802</v>
      </c>
    </row>
    <row r="36" spans="2:13" s="26" customFormat="1" ht="24" customHeight="1">
      <c r="B36" s="39"/>
      <c r="C36" s="60" t="s">
        <v>432</v>
      </c>
      <c r="D36" s="84">
        <v>-11590</v>
      </c>
      <c r="E36" s="84">
        <v>-17936</v>
      </c>
      <c r="F36" s="84">
        <v>-24380</v>
      </c>
      <c r="G36" s="84">
        <v>-35763</v>
      </c>
      <c r="H36" s="84">
        <v>-48013</v>
      </c>
      <c r="I36" s="84">
        <v>-35104</v>
      </c>
      <c r="J36" s="84">
        <v>-19098</v>
      </c>
      <c r="K36" s="519">
        <v>-20647</v>
      </c>
      <c r="L36" s="239">
        <v>-10025</v>
      </c>
      <c r="M36" s="169">
        <v>-3085</v>
      </c>
    </row>
    <row r="37" spans="2:13" s="26" customFormat="1" ht="24" customHeight="1">
      <c r="B37" s="39"/>
      <c r="C37" s="60" t="s">
        <v>433</v>
      </c>
      <c r="D37" s="84">
        <v>79691</v>
      </c>
      <c r="E37" s="84">
        <v>80361</v>
      </c>
      <c r="F37" s="84">
        <v>59272</v>
      </c>
      <c r="G37" s="84">
        <v>46480</v>
      </c>
      <c r="H37" s="84">
        <v>40234</v>
      </c>
      <c r="I37" s="84">
        <v>51925</v>
      </c>
      <c r="J37" s="84">
        <v>66099</v>
      </c>
      <c r="K37" s="519">
        <v>14228</v>
      </c>
      <c r="L37" s="239">
        <v>19402</v>
      </c>
      <c r="M37" s="169">
        <v>18484</v>
      </c>
    </row>
    <row r="38" spans="2:13" s="26" customFormat="1" ht="24" customHeight="1">
      <c r="B38" s="39"/>
      <c r="C38" s="60" t="s">
        <v>434</v>
      </c>
      <c r="D38" s="84">
        <v>30625</v>
      </c>
      <c r="E38" s="84">
        <v>58176</v>
      </c>
      <c r="F38" s="84">
        <v>27022</v>
      </c>
      <c r="G38" s="84">
        <v>36315</v>
      </c>
      <c r="H38" s="84">
        <v>13891</v>
      </c>
      <c r="I38" s="84">
        <v>13355</v>
      </c>
      <c r="J38" s="84">
        <v>4857</v>
      </c>
      <c r="K38" s="519">
        <v>3049</v>
      </c>
      <c r="L38" s="239">
        <v>3745</v>
      </c>
      <c r="M38" s="169">
        <v>3453</v>
      </c>
    </row>
    <row r="39" spans="2:13" s="26" customFormat="1" ht="24" customHeight="1">
      <c r="B39" s="39"/>
      <c r="C39" s="60" t="s">
        <v>435</v>
      </c>
      <c r="D39" s="84">
        <v>-35559</v>
      </c>
      <c r="E39" s="84">
        <v>-8180</v>
      </c>
      <c r="F39" s="84">
        <v>-9717</v>
      </c>
      <c r="G39" s="84">
        <v>-22914</v>
      </c>
      <c r="H39" s="84">
        <v>-7136</v>
      </c>
      <c r="I39" s="84">
        <v>-2360</v>
      </c>
      <c r="J39" s="84">
        <v>-2263</v>
      </c>
      <c r="K39" s="519">
        <v>-4481</v>
      </c>
      <c r="L39" s="239">
        <v>-13548</v>
      </c>
      <c r="M39" s="169">
        <v>-11697</v>
      </c>
    </row>
    <row r="40" spans="2:13" s="26" customFormat="1" ht="24" customHeight="1">
      <c r="B40" s="39"/>
      <c r="C40" s="60" t="s">
        <v>436</v>
      </c>
      <c r="D40" s="84">
        <v>24410</v>
      </c>
      <c r="E40" s="84">
        <v>26810</v>
      </c>
      <c r="F40" s="84">
        <v>37546</v>
      </c>
      <c r="G40" s="84">
        <v>8576</v>
      </c>
      <c r="H40" s="84">
        <v>2361</v>
      </c>
      <c r="I40" s="84">
        <v>3085</v>
      </c>
      <c r="J40" s="84">
        <v>1785</v>
      </c>
      <c r="K40" s="519">
        <v>11173</v>
      </c>
      <c r="L40" s="239">
        <v>1489</v>
      </c>
      <c r="M40" s="169">
        <v>2412</v>
      </c>
    </row>
    <row r="41" spans="2:13" s="26" customFormat="1" ht="24" customHeight="1">
      <c r="B41" s="39"/>
      <c r="C41" s="187" t="s">
        <v>437</v>
      </c>
      <c r="D41" s="84">
        <v>-2756</v>
      </c>
      <c r="E41" s="84">
        <v>-2013</v>
      </c>
      <c r="F41" s="84">
        <v>-296</v>
      </c>
      <c r="G41" s="541">
        <v>-4408</v>
      </c>
      <c r="H41" s="541">
        <v>-8156</v>
      </c>
      <c r="I41" s="541">
        <v>-5692</v>
      </c>
      <c r="J41" s="541">
        <v>23</v>
      </c>
      <c r="K41" s="556">
        <v>2551</v>
      </c>
      <c r="L41" s="251">
        <v>-2340</v>
      </c>
      <c r="M41" s="176">
        <v>-5624</v>
      </c>
    </row>
    <row r="42" spans="2:13" s="26" customFormat="1" ht="24" customHeight="1">
      <c r="B42" s="39"/>
      <c r="C42" s="187" t="s">
        <v>438</v>
      </c>
      <c r="D42" s="84">
        <v>-2736</v>
      </c>
      <c r="E42" s="84">
        <v>-1223</v>
      </c>
      <c r="F42" s="84">
        <v>937</v>
      </c>
      <c r="G42" s="541">
        <v>3</v>
      </c>
      <c r="H42" s="541">
        <v>-109</v>
      </c>
      <c r="I42" s="541">
        <v>65</v>
      </c>
      <c r="J42" s="541">
        <v>-49</v>
      </c>
      <c r="K42" s="556">
        <v>-460</v>
      </c>
      <c r="L42" s="251">
        <v>-707</v>
      </c>
      <c r="M42" s="176">
        <v>1530</v>
      </c>
    </row>
    <row r="43" spans="2:13" ht="24" customHeight="1">
      <c r="B43" s="40"/>
      <c r="C43" s="61" t="s">
        <v>439</v>
      </c>
      <c r="D43" s="520">
        <v>6400</v>
      </c>
      <c r="E43" s="520">
        <v>8109</v>
      </c>
      <c r="F43" s="520">
        <v>16436</v>
      </c>
      <c r="G43" s="520">
        <v>-4541</v>
      </c>
      <c r="H43" s="520">
        <v>-28951</v>
      </c>
      <c r="I43" s="520">
        <v>1331</v>
      </c>
      <c r="J43" s="520">
        <v>103</v>
      </c>
      <c r="K43" s="521">
        <v>11229</v>
      </c>
      <c r="L43" s="240">
        <v>1144</v>
      </c>
      <c r="M43" s="170">
        <v>-3500</v>
      </c>
    </row>
    <row r="44" spans="2:13" s="31" customFormat="1" ht="25.5" customHeight="1">
      <c r="B44" s="188" t="s">
        <v>440</v>
      </c>
      <c r="C44" s="30"/>
      <c r="D44" s="85">
        <v>73030</v>
      </c>
      <c r="E44" s="85">
        <v>241109</v>
      </c>
      <c r="F44" s="85">
        <v>99155</v>
      </c>
      <c r="G44" s="85">
        <v>42706</v>
      </c>
      <c r="H44" s="85">
        <v>-68723</v>
      </c>
      <c r="I44" s="85">
        <v>-17198</v>
      </c>
      <c r="J44" s="85">
        <v>28439</v>
      </c>
      <c r="K44" s="524">
        <v>-19903</v>
      </c>
      <c r="L44" s="241">
        <v>-42287</v>
      </c>
      <c r="M44" s="171">
        <v>-13580</v>
      </c>
    </row>
    <row r="45" spans="2:13" ht="11.25" customHeight="1">
      <c r="B45" s="39"/>
      <c r="C45" s="32"/>
      <c r="D45" s="89"/>
      <c r="E45" s="89"/>
      <c r="F45" s="89"/>
      <c r="G45" s="89"/>
      <c r="H45" s="89"/>
      <c r="I45" s="89"/>
      <c r="J45" s="89"/>
      <c r="K45" s="80"/>
      <c r="L45" s="246"/>
      <c r="M45" s="174"/>
    </row>
    <row r="46" spans="2:13" s="34" customFormat="1" ht="25.5" customHeight="1">
      <c r="B46" s="41" t="s">
        <v>441</v>
      </c>
      <c r="C46" s="33"/>
      <c r="D46" s="557">
        <v>160190</v>
      </c>
      <c r="E46" s="557">
        <v>221335</v>
      </c>
      <c r="F46" s="557">
        <v>142310</v>
      </c>
      <c r="G46" s="557">
        <v>49746</v>
      </c>
      <c r="H46" s="557">
        <v>-33316</v>
      </c>
      <c r="I46" s="557">
        <v>86531</v>
      </c>
      <c r="J46" s="557">
        <v>135661</v>
      </c>
      <c r="K46" s="558">
        <v>47960</v>
      </c>
      <c r="L46" s="252">
        <v>49313</v>
      </c>
      <c r="M46" s="202">
        <v>37944</v>
      </c>
    </row>
    <row r="47" spans="2:13" ht="9" customHeight="1">
      <c r="B47" s="39"/>
      <c r="C47" s="32"/>
      <c r="D47" s="89"/>
      <c r="E47" s="89"/>
      <c r="F47" s="89"/>
      <c r="G47" s="89"/>
      <c r="H47" s="89"/>
      <c r="I47" s="89"/>
      <c r="J47" s="89"/>
      <c r="K47" s="80"/>
      <c r="L47" s="246"/>
      <c r="M47" s="174"/>
    </row>
    <row r="48" spans="2:13" ht="27" customHeight="1">
      <c r="B48" s="58" t="s">
        <v>442</v>
      </c>
      <c r="C48" s="12"/>
      <c r="D48" s="89"/>
      <c r="E48" s="89"/>
      <c r="F48" s="89"/>
      <c r="G48" s="89"/>
      <c r="H48" s="89"/>
      <c r="I48" s="89"/>
      <c r="J48" s="89"/>
      <c r="K48" s="80"/>
      <c r="L48" s="246"/>
      <c r="M48" s="174"/>
    </row>
    <row r="49" spans="2:13" s="26" customFormat="1" ht="24" customHeight="1">
      <c r="B49" s="39"/>
      <c r="C49" s="59" t="s">
        <v>443</v>
      </c>
      <c r="D49" s="516">
        <v>-189312</v>
      </c>
      <c r="E49" s="516">
        <v>85255</v>
      </c>
      <c r="F49" s="516">
        <v>-233618</v>
      </c>
      <c r="G49" s="516">
        <v>-201386</v>
      </c>
      <c r="H49" s="516">
        <v>-54258</v>
      </c>
      <c r="I49" s="516">
        <v>-57272</v>
      </c>
      <c r="J49" s="516">
        <v>-41620</v>
      </c>
      <c r="K49" s="517">
        <v>-49686</v>
      </c>
      <c r="L49" s="238">
        <v>3433</v>
      </c>
      <c r="M49" s="168">
        <v>-9419</v>
      </c>
    </row>
    <row r="50" spans="2:13" s="26" customFormat="1" ht="24" customHeight="1">
      <c r="B50" s="39"/>
      <c r="C50" s="60" t="s">
        <v>444</v>
      </c>
      <c r="D50" s="84">
        <v>119600</v>
      </c>
      <c r="E50" s="84">
        <v>-2000</v>
      </c>
      <c r="F50" s="84">
        <v>-110000</v>
      </c>
      <c r="G50" s="84">
        <v>-19200</v>
      </c>
      <c r="H50" s="84">
        <v>15000</v>
      </c>
      <c r="I50" s="84">
        <v>10000</v>
      </c>
      <c r="J50" s="84">
        <v>-25000</v>
      </c>
      <c r="K50" s="519">
        <v>-8000</v>
      </c>
      <c r="L50" s="239" t="s">
        <v>253</v>
      </c>
      <c r="M50" s="550" t="s">
        <v>253</v>
      </c>
    </row>
    <row r="51" spans="2:13" s="26" customFormat="1" ht="24" customHeight="1">
      <c r="B51" s="39"/>
      <c r="C51" s="60" t="s">
        <v>445</v>
      </c>
      <c r="D51" s="84">
        <v>176441</v>
      </c>
      <c r="E51" s="84">
        <v>203706</v>
      </c>
      <c r="F51" s="84">
        <v>487025</v>
      </c>
      <c r="G51" s="84">
        <v>274898</v>
      </c>
      <c r="H51" s="84">
        <v>211648</v>
      </c>
      <c r="I51" s="84">
        <v>308571</v>
      </c>
      <c r="J51" s="84">
        <v>244907</v>
      </c>
      <c r="K51" s="519">
        <v>167047</v>
      </c>
      <c r="L51" s="239">
        <v>128061</v>
      </c>
      <c r="M51" s="169">
        <v>236109</v>
      </c>
    </row>
    <row r="52" spans="2:13" s="26" customFormat="1" ht="24" customHeight="1">
      <c r="B52" s="39"/>
      <c r="C52" s="60" t="s">
        <v>446</v>
      </c>
      <c r="D52" s="84">
        <v>-409663</v>
      </c>
      <c r="E52" s="84">
        <v>-487734</v>
      </c>
      <c r="F52" s="84">
        <v>-262600</v>
      </c>
      <c r="G52" s="84">
        <v>-266922</v>
      </c>
      <c r="H52" s="84">
        <v>-154977</v>
      </c>
      <c r="I52" s="84">
        <v>-234144</v>
      </c>
      <c r="J52" s="84">
        <v>-240962</v>
      </c>
      <c r="K52" s="519">
        <v>-155603</v>
      </c>
      <c r="L52" s="239">
        <v>-133646</v>
      </c>
      <c r="M52" s="169">
        <v>-247581</v>
      </c>
    </row>
    <row r="53" spans="2:13" s="26" customFormat="1" ht="24" customHeight="1">
      <c r="B53" s="39"/>
      <c r="C53" s="60" t="s">
        <v>447</v>
      </c>
      <c r="D53" s="84">
        <v>47225</v>
      </c>
      <c r="E53" s="84">
        <v>9998</v>
      </c>
      <c r="F53" s="84">
        <v>154872</v>
      </c>
      <c r="G53" s="84">
        <v>374626</v>
      </c>
      <c r="H53" s="84">
        <v>45905</v>
      </c>
      <c r="I53" s="84">
        <v>55686</v>
      </c>
      <c r="J53" s="84" t="s">
        <v>25</v>
      </c>
      <c r="K53" s="548">
        <v>19900</v>
      </c>
      <c r="L53" s="549">
        <v>39800</v>
      </c>
      <c r="M53" s="550">
        <v>9953</v>
      </c>
    </row>
    <row r="54" spans="2:13" s="26" customFormat="1" ht="24" customHeight="1">
      <c r="B54" s="39"/>
      <c r="C54" s="60" t="s">
        <v>448</v>
      </c>
      <c r="D54" s="84">
        <v>-85794</v>
      </c>
      <c r="E54" s="84">
        <v>-40088</v>
      </c>
      <c r="F54" s="84">
        <v>-46030</v>
      </c>
      <c r="G54" s="84">
        <v>-12668</v>
      </c>
      <c r="H54" s="84">
        <v>-999</v>
      </c>
      <c r="I54" s="84">
        <v>-75212</v>
      </c>
      <c r="J54" s="84">
        <v>-33489</v>
      </c>
      <c r="K54" s="519">
        <v>-41047</v>
      </c>
      <c r="L54" s="239">
        <v>-67719</v>
      </c>
      <c r="M54" s="169">
        <v>-35000</v>
      </c>
    </row>
    <row r="55" spans="2:13" s="26" customFormat="1" ht="24" customHeight="1">
      <c r="B55" s="39"/>
      <c r="C55" s="60" t="s">
        <v>449</v>
      </c>
      <c r="D55" s="84">
        <v>272223</v>
      </c>
      <c r="E55" s="84">
        <v>19389</v>
      </c>
      <c r="F55" s="84" t="s">
        <v>253</v>
      </c>
      <c r="G55" s="84" t="s">
        <v>253</v>
      </c>
      <c r="H55" s="84" t="s">
        <v>253</v>
      </c>
      <c r="I55" s="84" t="s">
        <v>253</v>
      </c>
      <c r="J55" s="84" t="s">
        <v>25</v>
      </c>
      <c r="K55" s="519" t="s">
        <v>25</v>
      </c>
      <c r="L55" s="239" t="s">
        <v>253</v>
      </c>
      <c r="M55" s="550" t="s">
        <v>253</v>
      </c>
    </row>
    <row r="56" spans="2:13" s="26" customFormat="1" ht="24" customHeight="1">
      <c r="B56" s="39"/>
      <c r="C56" s="62" t="s">
        <v>450</v>
      </c>
      <c r="D56" s="84" t="s">
        <v>253</v>
      </c>
      <c r="E56" s="84" t="s">
        <v>253</v>
      </c>
      <c r="F56" s="84">
        <v>-44000</v>
      </c>
      <c r="G56" s="84">
        <v>-240920</v>
      </c>
      <c r="H56" s="84">
        <v>-102000</v>
      </c>
      <c r="I56" s="84" t="s">
        <v>253</v>
      </c>
      <c r="J56" s="84" t="s">
        <v>25</v>
      </c>
      <c r="K56" s="519" t="s">
        <v>25</v>
      </c>
      <c r="L56" s="239" t="s">
        <v>253</v>
      </c>
      <c r="M56" s="550" t="s">
        <v>253</v>
      </c>
    </row>
    <row r="57" spans="2:13" s="26" customFormat="1" ht="24" customHeight="1">
      <c r="B57" s="39"/>
      <c r="C57" s="62" t="s">
        <v>451</v>
      </c>
      <c r="D57" s="84">
        <v>510</v>
      </c>
      <c r="E57" s="84">
        <v>155</v>
      </c>
      <c r="F57" s="84">
        <v>56</v>
      </c>
      <c r="G57" s="84">
        <v>474</v>
      </c>
      <c r="H57" s="84">
        <v>922</v>
      </c>
      <c r="I57" s="84">
        <v>522</v>
      </c>
      <c r="J57" s="84">
        <v>13</v>
      </c>
      <c r="K57" s="519">
        <v>463</v>
      </c>
      <c r="L57" s="239">
        <v>66</v>
      </c>
      <c r="M57" s="169">
        <v>68</v>
      </c>
    </row>
    <row r="58" spans="2:13" s="26" customFormat="1" ht="24" customHeight="1">
      <c r="B58" s="39"/>
      <c r="C58" s="62" t="s">
        <v>452</v>
      </c>
      <c r="D58" s="84">
        <v>-46</v>
      </c>
      <c r="E58" s="84">
        <v>-32</v>
      </c>
      <c r="F58" s="84">
        <v>-26</v>
      </c>
      <c r="G58" s="84">
        <v>-11</v>
      </c>
      <c r="H58" s="84">
        <v>-18</v>
      </c>
      <c r="I58" s="84">
        <v>-20</v>
      </c>
      <c r="J58" s="84">
        <v>-1</v>
      </c>
      <c r="K58" s="519">
        <v>-1</v>
      </c>
      <c r="L58" s="239">
        <v>-9</v>
      </c>
      <c r="M58" s="169">
        <v>-0.1</v>
      </c>
    </row>
    <row r="59" spans="2:13" s="26" customFormat="1" ht="24" customHeight="1">
      <c r="B59" s="39"/>
      <c r="C59" s="60" t="s">
        <v>453</v>
      </c>
      <c r="D59" s="84" t="s">
        <v>253</v>
      </c>
      <c r="E59" s="84" t="s">
        <v>253</v>
      </c>
      <c r="F59" s="84" t="s">
        <v>253</v>
      </c>
      <c r="G59" s="84" t="s">
        <v>253</v>
      </c>
      <c r="H59" s="84">
        <v>-12322</v>
      </c>
      <c r="I59" s="84">
        <v>-11125</v>
      </c>
      <c r="J59" s="84">
        <v>-4339</v>
      </c>
      <c r="K59" s="519">
        <v>-1876</v>
      </c>
      <c r="L59" s="239">
        <v>-3753</v>
      </c>
      <c r="M59" s="169">
        <v>-3753</v>
      </c>
    </row>
    <row r="60" spans="2:13" s="26" customFormat="1" ht="24" customHeight="1">
      <c r="B60" s="39"/>
      <c r="C60" s="187" t="s">
        <v>454</v>
      </c>
      <c r="D60" s="84">
        <v>-359</v>
      </c>
      <c r="E60" s="84">
        <v>-913</v>
      </c>
      <c r="F60" s="84">
        <v>-805</v>
      </c>
      <c r="G60" s="541">
        <v>-1621</v>
      </c>
      <c r="H60" s="541">
        <v>-1817</v>
      </c>
      <c r="I60" s="541">
        <v>-2513</v>
      </c>
      <c r="J60" s="541">
        <v>-1374</v>
      </c>
      <c r="K60" s="556">
        <v>-1924</v>
      </c>
      <c r="L60" s="251">
        <v>-1416</v>
      </c>
      <c r="M60" s="176">
        <v>-1382</v>
      </c>
    </row>
    <row r="61" spans="2:13" ht="24" customHeight="1">
      <c r="B61" s="40"/>
      <c r="C61" s="61" t="s">
        <v>439</v>
      </c>
      <c r="D61" s="84">
        <v>572</v>
      </c>
      <c r="E61" s="84" t="s">
        <v>253</v>
      </c>
      <c r="F61" s="520">
        <v>-678</v>
      </c>
      <c r="G61" s="520">
        <v>-2744</v>
      </c>
      <c r="H61" s="520">
        <v>-806</v>
      </c>
      <c r="I61" s="520">
        <v>-450</v>
      </c>
      <c r="J61" s="520">
        <v>-730</v>
      </c>
      <c r="K61" s="521">
        <v>-1325</v>
      </c>
      <c r="L61" s="240">
        <v>-1193</v>
      </c>
      <c r="M61" s="170">
        <v>-1732</v>
      </c>
    </row>
    <row r="62" spans="2:13" s="31" customFormat="1" ht="26.25" customHeight="1">
      <c r="B62" s="188" t="s">
        <v>455</v>
      </c>
      <c r="C62" s="30"/>
      <c r="D62" s="85">
        <v>-68602</v>
      </c>
      <c r="E62" s="85">
        <v>-212264</v>
      </c>
      <c r="F62" s="85">
        <v>-55805</v>
      </c>
      <c r="G62" s="85">
        <v>-95476</v>
      </c>
      <c r="H62" s="85">
        <v>-53723</v>
      </c>
      <c r="I62" s="85">
        <v>-5958</v>
      </c>
      <c r="J62" s="85">
        <v>-102597</v>
      </c>
      <c r="K62" s="524">
        <v>-72054</v>
      </c>
      <c r="L62" s="241">
        <v>-36376</v>
      </c>
      <c r="M62" s="171">
        <v>-52737</v>
      </c>
    </row>
    <row r="63" spans="2:13" ht="26.25" customHeight="1">
      <c r="B63" s="63" t="s">
        <v>456</v>
      </c>
      <c r="C63" s="47"/>
      <c r="D63" s="89">
        <v>-5630</v>
      </c>
      <c r="E63" s="89">
        <v>-882</v>
      </c>
      <c r="F63" s="89">
        <v>11921</v>
      </c>
      <c r="G63" s="89">
        <v>3419</v>
      </c>
      <c r="H63" s="89">
        <v>-4289</v>
      </c>
      <c r="I63" s="89">
        <v>-40332</v>
      </c>
      <c r="J63" s="89">
        <v>6825</v>
      </c>
      <c r="K63" s="80">
        <v>-14470</v>
      </c>
      <c r="L63" s="246">
        <v>-923</v>
      </c>
      <c r="M63" s="174">
        <v>11890</v>
      </c>
    </row>
    <row r="64" spans="2:13" ht="26.25" customHeight="1">
      <c r="B64" s="63" t="s">
        <v>457</v>
      </c>
      <c r="C64" s="47"/>
      <c r="D64" s="92">
        <v>85958</v>
      </c>
      <c r="E64" s="92">
        <v>8188</v>
      </c>
      <c r="F64" s="92">
        <v>98426</v>
      </c>
      <c r="G64" s="92">
        <v>-42310</v>
      </c>
      <c r="H64" s="92">
        <v>-91328</v>
      </c>
      <c r="I64" s="92">
        <v>40241</v>
      </c>
      <c r="J64" s="92">
        <v>39890</v>
      </c>
      <c r="K64" s="559">
        <v>-38564</v>
      </c>
      <c r="L64" s="560">
        <v>12012</v>
      </c>
      <c r="M64" s="203">
        <v>-2902</v>
      </c>
    </row>
    <row r="65" spans="2:13" ht="26.25" customHeight="1">
      <c r="B65" s="63" t="s">
        <v>458</v>
      </c>
      <c r="C65" s="47"/>
      <c r="D65" s="92">
        <v>310441</v>
      </c>
      <c r="E65" s="92">
        <v>401240</v>
      </c>
      <c r="F65" s="92">
        <v>409266</v>
      </c>
      <c r="G65" s="92">
        <v>506254</v>
      </c>
      <c r="H65" s="92">
        <v>464273</v>
      </c>
      <c r="I65" s="92">
        <v>373883</v>
      </c>
      <c r="J65" s="92">
        <v>414419</v>
      </c>
      <c r="K65" s="559">
        <v>454262</v>
      </c>
      <c r="L65" s="560">
        <v>415261</v>
      </c>
      <c r="M65" s="203">
        <v>427274</v>
      </c>
    </row>
    <row r="66" spans="2:13" ht="43.5" customHeight="1" thickBot="1">
      <c r="B66" s="1560" t="s">
        <v>459</v>
      </c>
      <c r="C66" s="1561"/>
      <c r="D66" s="93">
        <v>4840</v>
      </c>
      <c r="E66" s="93">
        <v>-162</v>
      </c>
      <c r="F66" s="93">
        <v>-1438</v>
      </c>
      <c r="G66" s="93">
        <v>329</v>
      </c>
      <c r="H66" s="93">
        <v>939</v>
      </c>
      <c r="I66" s="93">
        <v>294</v>
      </c>
      <c r="J66" s="93">
        <v>-48</v>
      </c>
      <c r="K66" s="561">
        <v>-436</v>
      </c>
      <c r="L66" s="562" t="s">
        <v>253</v>
      </c>
      <c r="M66" s="261" t="s">
        <v>253</v>
      </c>
    </row>
    <row r="67" spans="2:13" ht="26.25" customHeight="1" thickTop="1">
      <c r="B67" s="64" t="s">
        <v>460</v>
      </c>
      <c r="C67" s="46"/>
      <c r="D67" s="94">
        <v>401240</v>
      </c>
      <c r="E67" s="94">
        <v>409266</v>
      </c>
      <c r="F67" s="94">
        <v>506254</v>
      </c>
      <c r="G67" s="94">
        <v>464273</v>
      </c>
      <c r="H67" s="94">
        <v>373883</v>
      </c>
      <c r="I67" s="94">
        <v>414419</v>
      </c>
      <c r="J67" s="94">
        <v>454262</v>
      </c>
      <c r="K67" s="563">
        <v>415261</v>
      </c>
      <c r="L67" s="564">
        <v>427274</v>
      </c>
      <c r="M67" s="204">
        <v>424371</v>
      </c>
    </row>
    <row r="68" spans="2:13" ht="60" customHeight="1">
      <c r="B68" s="1553" t="s">
        <v>607</v>
      </c>
      <c r="C68" s="1553"/>
      <c r="D68" s="1553"/>
      <c r="E68" s="1553"/>
      <c r="F68" s="1553"/>
      <c r="G68" s="1553"/>
      <c r="H68" s="1553"/>
      <c r="I68" s="1553"/>
      <c r="J68" s="1553"/>
      <c r="K68" s="1553"/>
      <c r="L68" s="1553"/>
      <c r="M68" s="1553"/>
    </row>
    <row r="69" spans="2:13" ht="24.75" customHeight="1"/>
    <row r="70" spans="2:13" ht="8.25" customHeight="1"/>
    <row r="71" spans="2:13" ht="10.5" customHeight="1"/>
    <row r="72" spans="2:13" ht="10.5" customHeight="1"/>
    <row r="73" spans="2:13" ht="10.5" customHeight="1"/>
  </sheetData>
  <mergeCells count="13">
    <mergeCell ref="F3:F4"/>
    <mergeCell ref="G3:G4"/>
    <mergeCell ref="H3:H4"/>
    <mergeCell ref="B68:M68"/>
    <mergeCell ref="I3:I4"/>
    <mergeCell ref="J3:J4"/>
    <mergeCell ref="K3:K4"/>
    <mergeCell ref="L3:L4"/>
    <mergeCell ref="M3:M4"/>
    <mergeCell ref="B66:C66"/>
    <mergeCell ref="B3:C4"/>
    <mergeCell ref="D3:D4"/>
    <mergeCell ref="E3:E4"/>
  </mergeCells>
  <phoneticPr fontId="2"/>
  <printOptions horizontalCentered="1"/>
  <pageMargins left="0.45" right="0.56000000000000005" top="0.79" bottom="0.44" header="0.27559055118110237" footer="0.35433070866141736"/>
  <pageSetup paperSize="8" scale="46" fitToWidth="0"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8"/>
  <sheetViews>
    <sheetView showGridLines="0" view="pageBreakPreview" zoomScale="55" zoomScaleNormal="70" zoomScaleSheetLayoutView="55" workbookViewId="0"/>
  </sheetViews>
  <sheetFormatPr defaultColWidth="9" defaultRowHeight="18"/>
  <cols>
    <col min="1" max="1" width="3.625" style="25" customWidth="1"/>
    <col min="2" max="2" width="2.625" style="26" customWidth="1"/>
    <col min="3" max="3" width="90.625" style="25" customWidth="1"/>
    <col min="4" max="5" width="16.625" style="35" customWidth="1"/>
    <col min="6" max="9" width="16.625" style="25" customWidth="1"/>
    <col min="10" max="15" width="16.875" style="25" customWidth="1"/>
    <col min="16" max="16" width="16.875" style="1425" customWidth="1"/>
    <col min="17" max="17" width="16.875" style="25" customWidth="1"/>
    <col min="18" max="18" width="4.875" style="841" customWidth="1"/>
    <col min="19" max="19" width="13.875" style="841" customWidth="1"/>
    <col min="20" max="22" width="9" style="841"/>
    <col min="23" max="23" width="19.125" style="841" customWidth="1"/>
    <col min="24" max="16384" width="9" style="25"/>
  </cols>
  <sheetData>
    <row r="1" spans="1:23" ht="22.5" customHeight="1">
      <c r="A1" s="36" t="s">
        <v>461</v>
      </c>
      <c r="B1" s="36"/>
      <c r="D1" s="80"/>
      <c r="F1" s="80"/>
      <c r="G1" s="80"/>
      <c r="H1" s="80"/>
      <c r="I1" s="80"/>
      <c r="J1" s="80"/>
      <c r="K1" s="80"/>
      <c r="N1" s="689"/>
      <c r="O1" s="689"/>
      <c r="P1" s="1424"/>
      <c r="Q1" s="689" t="s">
        <v>60</v>
      </c>
      <c r="R1" s="958"/>
    </row>
    <row r="2" spans="1:23" ht="7.5" customHeight="1">
      <c r="B2" s="27"/>
    </row>
    <row r="3" spans="1:23" s="28" customFormat="1" ht="15.75" customHeight="1">
      <c r="B3" s="1562"/>
      <c r="C3" s="1563"/>
      <c r="D3" s="1556" t="s">
        <v>33</v>
      </c>
      <c r="E3" s="1570" t="s">
        <v>85</v>
      </c>
      <c r="F3" s="1571" t="s">
        <v>469</v>
      </c>
      <c r="G3" s="1571" t="s">
        <v>491</v>
      </c>
      <c r="H3" s="1571" t="s">
        <v>501</v>
      </c>
      <c r="I3" s="1571" t="s">
        <v>520</v>
      </c>
      <c r="J3" s="1571" t="s">
        <v>525</v>
      </c>
      <c r="K3" s="1570" t="s">
        <v>530</v>
      </c>
      <c r="L3" s="1570" t="s">
        <v>575</v>
      </c>
      <c r="M3" s="1570" t="s">
        <v>576</v>
      </c>
      <c r="N3" s="1570" t="s">
        <v>611</v>
      </c>
      <c r="O3" s="1570" t="s">
        <v>639</v>
      </c>
      <c r="P3" s="1570" t="s">
        <v>650</v>
      </c>
      <c r="Q3" s="1573" t="s">
        <v>671</v>
      </c>
      <c r="R3" s="959"/>
      <c r="S3" s="842"/>
      <c r="T3" s="842"/>
      <c r="U3" s="842"/>
      <c r="V3" s="842"/>
      <c r="W3" s="842"/>
    </row>
    <row r="4" spans="1:23" s="28" customFormat="1" ht="21.75" customHeight="1">
      <c r="B4" s="1564"/>
      <c r="C4" s="1565"/>
      <c r="D4" s="1557"/>
      <c r="E4" s="1552"/>
      <c r="F4" s="1557"/>
      <c r="G4" s="1557"/>
      <c r="H4" s="1557"/>
      <c r="I4" s="1557"/>
      <c r="J4" s="1557"/>
      <c r="K4" s="1552"/>
      <c r="L4" s="1552"/>
      <c r="M4" s="1552"/>
      <c r="N4" s="1552"/>
      <c r="O4" s="1552"/>
      <c r="P4" s="1552"/>
      <c r="Q4" s="1574"/>
      <c r="R4" s="960"/>
      <c r="S4" s="842"/>
      <c r="T4" s="842"/>
      <c r="U4" s="842"/>
      <c r="V4" s="842"/>
      <c r="W4" s="842"/>
    </row>
    <row r="5" spans="1:23" ht="25.5" customHeight="1">
      <c r="B5" s="58" t="s">
        <v>150</v>
      </c>
      <c r="C5" s="29"/>
      <c r="D5" s="249"/>
      <c r="E5" s="546"/>
      <c r="F5" s="249"/>
      <c r="G5" s="249"/>
      <c r="H5" s="249"/>
      <c r="I5" s="249"/>
      <c r="J5" s="249"/>
      <c r="K5" s="546"/>
      <c r="L5" s="711"/>
      <c r="M5" s="1021"/>
      <c r="N5" s="1021"/>
      <c r="O5" s="1021"/>
      <c r="P5" s="1021"/>
      <c r="Q5" s="1426"/>
      <c r="R5" s="961"/>
    </row>
    <row r="6" spans="1:23" s="26" customFormat="1" ht="24" customHeight="1">
      <c r="B6" s="39"/>
      <c r="C6" s="59" t="s">
        <v>151</v>
      </c>
      <c r="D6" s="238">
        <v>1722</v>
      </c>
      <c r="E6" s="516">
        <v>16993</v>
      </c>
      <c r="F6" s="238">
        <v>32083</v>
      </c>
      <c r="G6" s="238">
        <v>37650</v>
      </c>
      <c r="H6" s="238">
        <v>36486</v>
      </c>
      <c r="I6" s="238">
        <v>44075</v>
      </c>
      <c r="J6" s="238">
        <v>61694</v>
      </c>
      <c r="K6" s="516">
        <v>75219</v>
      </c>
      <c r="L6" s="238">
        <v>64573</v>
      </c>
      <c r="M6" s="516">
        <v>29417</v>
      </c>
      <c r="N6" s="516">
        <v>85471</v>
      </c>
      <c r="O6" s="516">
        <v>115824</v>
      </c>
      <c r="P6" s="516">
        <v>103060</v>
      </c>
      <c r="Q6" s="1480">
        <v>78842</v>
      </c>
      <c r="R6" s="962"/>
      <c r="S6" s="841"/>
      <c r="T6" s="841"/>
      <c r="U6" s="841"/>
      <c r="V6" s="841"/>
      <c r="W6" s="841"/>
    </row>
    <row r="7" spans="1:23" s="26" customFormat="1" ht="24" customHeight="1">
      <c r="B7" s="39"/>
      <c r="C7" s="60" t="s">
        <v>62</v>
      </c>
      <c r="D7" s="239">
        <v>29529</v>
      </c>
      <c r="E7" s="84">
        <v>31047</v>
      </c>
      <c r="F7" s="239">
        <v>36100</v>
      </c>
      <c r="G7" s="239">
        <v>31683</v>
      </c>
      <c r="H7" s="239">
        <v>30059</v>
      </c>
      <c r="I7" s="239">
        <v>23442</v>
      </c>
      <c r="J7" s="239">
        <v>23067</v>
      </c>
      <c r="K7" s="84">
        <v>21297</v>
      </c>
      <c r="L7" s="239">
        <v>33106</v>
      </c>
      <c r="M7" s="84">
        <v>31850</v>
      </c>
      <c r="N7" s="84">
        <v>34279</v>
      </c>
      <c r="O7" s="84">
        <v>39907</v>
      </c>
      <c r="P7" s="84">
        <v>42034</v>
      </c>
      <c r="Q7" s="1481">
        <v>32706</v>
      </c>
      <c r="R7" s="962"/>
      <c r="S7" s="841"/>
      <c r="T7" s="841"/>
      <c r="U7" s="841"/>
      <c r="V7" s="841"/>
      <c r="W7" s="841"/>
    </row>
    <row r="8" spans="1:23" s="26" customFormat="1" ht="24" customHeight="1">
      <c r="B8" s="39"/>
      <c r="C8" s="62" t="s">
        <v>207</v>
      </c>
      <c r="D8" s="239">
        <v>3190</v>
      </c>
      <c r="E8" s="84">
        <v>11549</v>
      </c>
      <c r="F8" s="239">
        <v>19461</v>
      </c>
      <c r="G8" s="239">
        <v>17446</v>
      </c>
      <c r="H8" s="239">
        <v>24051</v>
      </c>
      <c r="I8" s="239">
        <v>4618</v>
      </c>
      <c r="J8" s="239">
        <v>4402</v>
      </c>
      <c r="K8" s="84">
        <v>509</v>
      </c>
      <c r="L8" s="239">
        <v>2833</v>
      </c>
      <c r="M8" s="84">
        <v>5470</v>
      </c>
      <c r="N8" s="1022">
        <v>2637</v>
      </c>
      <c r="O8" s="1022">
        <v>14338</v>
      </c>
      <c r="P8" s="1022">
        <v>4983</v>
      </c>
      <c r="Q8" s="1427">
        <v>85</v>
      </c>
      <c r="R8" s="963"/>
      <c r="S8" s="841"/>
      <c r="T8" s="841"/>
      <c r="U8" s="841"/>
      <c r="V8" s="841"/>
      <c r="W8" s="841"/>
    </row>
    <row r="9" spans="1:23" s="26" customFormat="1" ht="24" customHeight="1">
      <c r="B9" s="39"/>
      <c r="C9" s="62" t="s">
        <v>153</v>
      </c>
      <c r="D9" s="239">
        <v>15311</v>
      </c>
      <c r="E9" s="84">
        <v>13225</v>
      </c>
      <c r="F9" s="239">
        <v>10641</v>
      </c>
      <c r="G9" s="239">
        <v>9579</v>
      </c>
      <c r="H9" s="239">
        <v>8136</v>
      </c>
      <c r="I9" s="239">
        <v>6337</v>
      </c>
      <c r="J9" s="239">
        <v>4552</v>
      </c>
      <c r="K9" s="84">
        <v>2895</v>
      </c>
      <c r="L9" s="239">
        <v>4162</v>
      </c>
      <c r="M9" s="84">
        <v>3268</v>
      </c>
      <c r="N9" s="84">
        <v>-2106</v>
      </c>
      <c r="O9" s="84">
        <v>-188</v>
      </c>
      <c r="P9" s="84">
        <v>5848</v>
      </c>
      <c r="Q9" s="1481">
        <v>1401</v>
      </c>
      <c r="R9" s="962"/>
      <c r="S9" s="841"/>
      <c r="T9" s="841"/>
      <c r="U9" s="841"/>
      <c r="V9" s="841"/>
      <c r="W9" s="841"/>
    </row>
    <row r="10" spans="1:23" s="26" customFormat="1" ht="24" customHeight="1">
      <c r="B10" s="39"/>
      <c r="C10" s="62" t="s">
        <v>154</v>
      </c>
      <c r="D10" s="239">
        <v>-16296</v>
      </c>
      <c r="E10" s="84">
        <v>-15784</v>
      </c>
      <c r="F10" s="239">
        <v>-30979</v>
      </c>
      <c r="G10" s="239">
        <v>-28613</v>
      </c>
      <c r="H10" s="239">
        <v>-23163</v>
      </c>
      <c r="I10" s="239">
        <v>-12673</v>
      </c>
      <c r="J10" s="239">
        <v>-25057</v>
      </c>
      <c r="K10" s="84">
        <v>-27779</v>
      </c>
      <c r="L10" s="239">
        <v>-24908</v>
      </c>
      <c r="M10" s="84">
        <v>-14786</v>
      </c>
      <c r="N10" s="84">
        <v>-37968</v>
      </c>
      <c r="O10" s="84">
        <v>-27282</v>
      </c>
      <c r="P10" s="84">
        <v>-43615</v>
      </c>
      <c r="Q10" s="1481">
        <v>-30535</v>
      </c>
      <c r="R10" s="962"/>
      <c r="S10" s="841"/>
      <c r="T10" s="841"/>
      <c r="U10" s="841"/>
      <c r="V10" s="841"/>
      <c r="W10" s="841"/>
    </row>
    <row r="11" spans="1:23" s="26" customFormat="1" ht="24" customHeight="1">
      <c r="B11" s="39"/>
      <c r="C11" s="60" t="s">
        <v>155</v>
      </c>
      <c r="D11" s="239">
        <v>-1839</v>
      </c>
      <c r="E11" s="84">
        <v>-2209</v>
      </c>
      <c r="F11" s="239">
        <v>-6132</v>
      </c>
      <c r="G11" s="239">
        <v>-1058</v>
      </c>
      <c r="H11" s="239">
        <v>-1498</v>
      </c>
      <c r="I11" s="239">
        <v>-4797</v>
      </c>
      <c r="J11" s="239">
        <v>324</v>
      </c>
      <c r="K11" s="84">
        <v>-1764</v>
      </c>
      <c r="L11" s="239">
        <v>-10274</v>
      </c>
      <c r="M11" s="84">
        <v>-2860</v>
      </c>
      <c r="N11" s="84">
        <v>-6702</v>
      </c>
      <c r="O11" s="84">
        <v>-2197</v>
      </c>
      <c r="P11" s="84">
        <v>-2077</v>
      </c>
      <c r="Q11" s="1481">
        <v>64</v>
      </c>
      <c r="R11" s="962"/>
      <c r="S11" s="841"/>
      <c r="T11" s="841"/>
      <c r="U11" s="841"/>
      <c r="V11" s="841"/>
      <c r="W11" s="841"/>
    </row>
    <row r="12" spans="1:23" s="26" customFormat="1" ht="24" customHeight="1">
      <c r="B12" s="39"/>
      <c r="C12" s="60" t="s">
        <v>156</v>
      </c>
      <c r="D12" s="239">
        <v>56735</v>
      </c>
      <c r="E12" s="84">
        <v>11058</v>
      </c>
      <c r="F12" s="239">
        <v>11949</v>
      </c>
      <c r="G12" s="239">
        <v>14933</v>
      </c>
      <c r="H12" s="239">
        <v>7782</v>
      </c>
      <c r="I12" s="239">
        <v>13879</v>
      </c>
      <c r="J12" s="239">
        <v>18648</v>
      </c>
      <c r="K12" s="84">
        <v>19662</v>
      </c>
      <c r="L12" s="239">
        <v>10954</v>
      </c>
      <c r="M12" s="84">
        <v>8002</v>
      </c>
      <c r="N12" s="84">
        <v>31824</v>
      </c>
      <c r="O12" s="84">
        <v>39211</v>
      </c>
      <c r="P12" s="84">
        <v>22437</v>
      </c>
      <c r="Q12" s="1481">
        <v>19436</v>
      </c>
      <c r="R12" s="962"/>
      <c r="S12" s="841"/>
      <c r="T12" s="841"/>
      <c r="U12" s="841"/>
      <c r="V12" s="841"/>
      <c r="W12" s="841"/>
    </row>
    <row r="13" spans="1:23" s="26" customFormat="1" ht="24" customHeight="1">
      <c r="B13" s="39"/>
      <c r="C13" s="60" t="s">
        <v>157</v>
      </c>
      <c r="D13" s="239">
        <v>-8089</v>
      </c>
      <c r="E13" s="84">
        <v>40625</v>
      </c>
      <c r="F13" s="239">
        <v>4226</v>
      </c>
      <c r="G13" s="239">
        <v>-18583</v>
      </c>
      <c r="H13" s="239">
        <v>55835</v>
      </c>
      <c r="I13" s="239">
        <v>-60463</v>
      </c>
      <c r="J13" s="239">
        <v>7980</v>
      </c>
      <c r="K13" s="84">
        <v>77093</v>
      </c>
      <c r="L13" s="239">
        <v>66718</v>
      </c>
      <c r="M13" s="84">
        <v>1162</v>
      </c>
      <c r="N13" s="84">
        <v>-96092</v>
      </c>
      <c r="O13" s="84">
        <v>22129</v>
      </c>
      <c r="P13" s="84">
        <v>-57489</v>
      </c>
      <c r="Q13" s="1481">
        <v>-37754</v>
      </c>
      <c r="R13" s="962"/>
      <c r="S13" s="841"/>
      <c r="T13" s="841"/>
      <c r="U13" s="841"/>
      <c r="V13" s="841"/>
      <c r="W13" s="841"/>
    </row>
    <row r="14" spans="1:23" s="26" customFormat="1" ht="24" customHeight="1">
      <c r="B14" s="39"/>
      <c r="C14" s="62" t="s">
        <v>158</v>
      </c>
      <c r="D14" s="239">
        <v>-16765</v>
      </c>
      <c r="E14" s="84">
        <v>-709</v>
      </c>
      <c r="F14" s="239">
        <v>-6151</v>
      </c>
      <c r="G14" s="239">
        <v>31396</v>
      </c>
      <c r="H14" s="239">
        <v>28270</v>
      </c>
      <c r="I14" s="239">
        <v>-31853</v>
      </c>
      <c r="J14" s="239">
        <v>-118303</v>
      </c>
      <c r="K14" s="84">
        <v>-39968</v>
      </c>
      <c r="L14" s="239">
        <v>901</v>
      </c>
      <c r="M14" s="84">
        <v>29878</v>
      </c>
      <c r="N14" s="84">
        <v>-26026</v>
      </c>
      <c r="O14" s="84">
        <v>-41710</v>
      </c>
      <c r="P14" s="84">
        <v>48044</v>
      </c>
      <c r="Q14" s="1481">
        <v>-34332</v>
      </c>
      <c r="R14" s="962"/>
      <c r="S14" s="841"/>
      <c r="T14" s="841"/>
      <c r="U14" s="841"/>
      <c r="V14" s="841"/>
      <c r="W14" s="841"/>
    </row>
    <row r="15" spans="1:23" s="26" customFormat="1" ht="24" customHeight="1">
      <c r="B15" s="39"/>
      <c r="C15" s="62" t="s">
        <v>159</v>
      </c>
      <c r="D15" s="239">
        <v>35373</v>
      </c>
      <c r="E15" s="84">
        <v>-30116</v>
      </c>
      <c r="F15" s="239">
        <v>-10640</v>
      </c>
      <c r="G15" s="239">
        <v>-27908</v>
      </c>
      <c r="H15" s="239">
        <v>-43767</v>
      </c>
      <c r="I15" s="239">
        <v>40158</v>
      </c>
      <c r="J15" s="239">
        <v>166218</v>
      </c>
      <c r="K15" s="84">
        <v>-74708</v>
      </c>
      <c r="L15" s="239">
        <v>-94951</v>
      </c>
      <c r="M15" s="84">
        <v>-14948</v>
      </c>
      <c r="N15" s="84">
        <v>52031</v>
      </c>
      <c r="O15" s="84">
        <v>26246</v>
      </c>
      <c r="P15" s="84">
        <v>36020</v>
      </c>
      <c r="Q15" s="1481">
        <v>-4520</v>
      </c>
      <c r="R15" s="962"/>
      <c r="S15" s="841"/>
      <c r="T15" s="841"/>
      <c r="U15" s="841"/>
      <c r="V15" s="841"/>
      <c r="W15" s="841"/>
    </row>
    <row r="16" spans="1:23" s="26" customFormat="1" ht="24" customHeight="1">
      <c r="B16" s="39"/>
      <c r="C16" s="656" t="s">
        <v>584</v>
      </c>
      <c r="D16" s="239" t="s">
        <v>561</v>
      </c>
      <c r="E16" s="84" t="s">
        <v>25</v>
      </c>
      <c r="F16" s="239" t="s">
        <v>25</v>
      </c>
      <c r="G16" s="239" t="s">
        <v>25</v>
      </c>
      <c r="H16" s="239" t="s">
        <v>25</v>
      </c>
      <c r="I16" s="239" t="s">
        <v>25</v>
      </c>
      <c r="J16" s="239" t="s">
        <v>25</v>
      </c>
      <c r="K16" s="84">
        <v>54962</v>
      </c>
      <c r="L16" s="239">
        <v>-12389</v>
      </c>
      <c r="M16" s="84">
        <v>8696</v>
      </c>
      <c r="N16" s="84">
        <v>6950</v>
      </c>
      <c r="O16" s="84">
        <v>21684</v>
      </c>
      <c r="P16" s="84">
        <v>-22434</v>
      </c>
      <c r="Q16" s="1481">
        <v>-8201</v>
      </c>
      <c r="R16" s="962"/>
      <c r="S16" s="841"/>
      <c r="T16" s="841"/>
      <c r="U16" s="841"/>
      <c r="V16" s="841"/>
      <c r="W16" s="841"/>
    </row>
    <row r="17" spans="2:23" s="26" customFormat="1" ht="24" customHeight="1">
      <c r="B17" s="39"/>
      <c r="C17" s="656" t="s">
        <v>160</v>
      </c>
      <c r="D17" s="239">
        <v>455</v>
      </c>
      <c r="E17" s="84">
        <v>985</v>
      </c>
      <c r="F17" s="239">
        <v>390</v>
      </c>
      <c r="G17" s="239">
        <v>674</v>
      </c>
      <c r="H17" s="239">
        <v>320</v>
      </c>
      <c r="I17" s="239">
        <v>-1409</v>
      </c>
      <c r="J17" s="239">
        <v>430</v>
      </c>
      <c r="K17" s="84">
        <v>-179</v>
      </c>
      <c r="L17" s="239">
        <v>-628</v>
      </c>
      <c r="M17" s="84">
        <v>-17</v>
      </c>
      <c r="N17" s="84">
        <v>-495</v>
      </c>
      <c r="O17" s="84">
        <v>-515</v>
      </c>
      <c r="P17" s="84">
        <v>7</v>
      </c>
      <c r="Q17" s="1481">
        <v>-247</v>
      </c>
      <c r="R17" s="962"/>
      <c r="S17" s="841"/>
      <c r="T17" s="841"/>
      <c r="U17" s="841"/>
      <c r="V17" s="841"/>
      <c r="W17" s="841"/>
    </row>
    <row r="18" spans="2:23" ht="24" customHeight="1">
      <c r="B18" s="40"/>
      <c r="C18" s="61" t="s">
        <v>152</v>
      </c>
      <c r="D18" s="240">
        <v>11224</v>
      </c>
      <c r="E18" s="520">
        <v>-1839</v>
      </c>
      <c r="F18" s="240">
        <v>-1451</v>
      </c>
      <c r="G18" s="240">
        <v>-19792</v>
      </c>
      <c r="H18" s="240">
        <v>-15528</v>
      </c>
      <c r="I18" s="240">
        <v>-7611</v>
      </c>
      <c r="J18" s="240">
        <v>-36381</v>
      </c>
      <c r="K18" s="520">
        <v>-543</v>
      </c>
      <c r="L18" s="240">
        <v>-2241</v>
      </c>
      <c r="M18" s="520">
        <v>-122</v>
      </c>
      <c r="N18" s="520">
        <v>14486</v>
      </c>
      <c r="O18" s="520">
        <v>-20343</v>
      </c>
      <c r="P18" s="520">
        <v>-9378</v>
      </c>
      <c r="Q18" s="1482">
        <v>-8638</v>
      </c>
      <c r="R18" s="962"/>
    </row>
    <row r="19" spans="2:23" ht="24" customHeight="1">
      <c r="B19" s="40"/>
      <c r="C19" s="186" t="s">
        <v>64</v>
      </c>
      <c r="D19" s="250">
        <v>110550</v>
      </c>
      <c r="E19" s="553">
        <v>74825</v>
      </c>
      <c r="F19" s="250">
        <v>59498</v>
      </c>
      <c r="G19" s="250">
        <v>47408</v>
      </c>
      <c r="H19" s="250">
        <v>106986</v>
      </c>
      <c r="I19" s="250">
        <v>13702</v>
      </c>
      <c r="J19" s="250">
        <v>107578</v>
      </c>
      <c r="K19" s="553">
        <v>106696</v>
      </c>
      <c r="L19" s="560">
        <v>37857</v>
      </c>
      <c r="M19" s="553">
        <v>85013</v>
      </c>
      <c r="N19" s="553">
        <v>58288</v>
      </c>
      <c r="O19" s="553">
        <v>187105</v>
      </c>
      <c r="P19" s="553">
        <v>127440</v>
      </c>
      <c r="Q19" s="1483">
        <v>8305</v>
      </c>
      <c r="R19" s="962"/>
    </row>
    <row r="20" spans="2:23" ht="24" customHeight="1">
      <c r="B20" s="39"/>
      <c r="C20" s="15" t="s">
        <v>161</v>
      </c>
      <c r="D20" s="246">
        <v>5583</v>
      </c>
      <c r="E20" s="89">
        <v>5082</v>
      </c>
      <c r="F20" s="246">
        <v>5225</v>
      </c>
      <c r="G20" s="246">
        <v>4709</v>
      </c>
      <c r="H20" s="246">
        <v>3785</v>
      </c>
      <c r="I20" s="246">
        <v>3496</v>
      </c>
      <c r="J20" s="246">
        <v>4248</v>
      </c>
      <c r="K20" s="89">
        <v>5163</v>
      </c>
      <c r="L20" s="238">
        <v>4362</v>
      </c>
      <c r="M20" s="89">
        <v>3365</v>
      </c>
      <c r="N20" s="89">
        <v>12142</v>
      </c>
      <c r="O20" s="89">
        <v>13142</v>
      </c>
      <c r="P20" s="89">
        <v>11053</v>
      </c>
      <c r="Q20" s="1428">
        <v>7114</v>
      </c>
      <c r="R20" s="962"/>
    </row>
    <row r="21" spans="2:23" ht="24" customHeight="1">
      <c r="B21" s="39"/>
      <c r="C21" s="60" t="s">
        <v>164</v>
      </c>
      <c r="D21" s="239">
        <v>12457</v>
      </c>
      <c r="E21" s="84">
        <v>13777</v>
      </c>
      <c r="F21" s="239">
        <v>16424</v>
      </c>
      <c r="G21" s="239">
        <v>18439</v>
      </c>
      <c r="H21" s="239">
        <v>20326</v>
      </c>
      <c r="I21" s="239">
        <v>12818</v>
      </c>
      <c r="J21" s="239">
        <v>17735</v>
      </c>
      <c r="K21" s="84">
        <v>23951</v>
      </c>
      <c r="L21" s="239">
        <v>26194</v>
      </c>
      <c r="M21" s="84">
        <v>18198</v>
      </c>
      <c r="N21" s="84">
        <v>17799</v>
      </c>
      <c r="O21" s="84">
        <v>37965</v>
      </c>
      <c r="P21" s="84">
        <v>40759</v>
      </c>
      <c r="Q21" s="1481">
        <v>26646</v>
      </c>
      <c r="R21" s="962"/>
    </row>
    <row r="22" spans="2:23" ht="24" customHeight="1">
      <c r="B22" s="39"/>
      <c r="C22" s="60" t="s">
        <v>162</v>
      </c>
      <c r="D22" s="84">
        <v>-24217</v>
      </c>
      <c r="E22" s="84">
        <v>-21840</v>
      </c>
      <c r="F22" s="239">
        <v>-20308</v>
      </c>
      <c r="G22" s="239">
        <v>-19261</v>
      </c>
      <c r="H22" s="239">
        <v>-16746</v>
      </c>
      <c r="I22" s="239">
        <v>-14872</v>
      </c>
      <c r="J22" s="239">
        <v>-14814</v>
      </c>
      <c r="K22" s="84">
        <v>-15138</v>
      </c>
      <c r="L22" s="239">
        <v>-14370</v>
      </c>
      <c r="M22" s="84">
        <v>-12199</v>
      </c>
      <c r="N22" s="84">
        <v>-11961</v>
      </c>
      <c r="O22" s="84">
        <v>-18495</v>
      </c>
      <c r="P22" s="84">
        <v>-26092</v>
      </c>
      <c r="Q22" s="1481">
        <v>-18829</v>
      </c>
      <c r="R22" s="962"/>
    </row>
    <row r="23" spans="2:23" ht="24" customHeight="1">
      <c r="B23" s="40"/>
      <c r="C23" s="186" t="s">
        <v>163</v>
      </c>
      <c r="D23" s="250">
        <v>-15650</v>
      </c>
      <c r="E23" s="553">
        <v>-16722</v>
      </c>
      <c r="F23" s="250">
        <v>-13842</v>
      </c>
      <c r="G23" s="250">
        <v>-12186</v>
      </c>
      <c r="H23" s="250">
        <v>-14412</v>
      </c>
      <c r="I23" s="250">
        <v>-14287</v>
      </c>
      <c r="J23" s="239">
        <v>-15935</v>
      </c>
      <c r="K23" s="84">
        <v>-24197</v>
      </c>
      <c r="L23" s="239">
        <v>-13533</v>
      </c>
      <c r="M23" s="84">
        <v>-9405</v>
      </c>
      <c r="N23" s="84">
        <v>-11184</v>
      </c>
      <c r="O23" s="84">
        <v>-48078</v>
      </c>
      <c r="P23" s="84">
        <v>-40973</v>
      </c>
      <c r="Q23" s="1481">
        <v>-11000</v>
      </c>
      <c r="R23" s="962"/>
      <c r="S23" s="843"/>
      <c r="T23" s="843"/>
      <c r="U23" s="843"/>
      <c r="V23" s="843"/>
      <c r="W23" s="843"/>
    </row>
    <row r="24" spans="2:23" s="31" customFormat="1" ht="25.5" customHeight="1">
      <c r="B24" s="41" t="s">
        <v>165</v>
      </c>
      <c r="C24" s="30"/>
      <c r="D24" s="241">
        <v>88723</v>
      </c>
      <c r="E24" s="85">
        <v>55124</v>
      </c>
      <c r="F24" s="241">
        <v>46997</v>
      </c>
      <c r="G24" s="241">
        <v>39109</v>
      </c>
      <c r="H24" s="241">
        <v>99939</v>
      </c>
      <c r="I24" s="241">
        <v>857</v>
      </c>
      <c r="J24" s="241">
        <v>98812</v>
      </c>
      <c r="K24" s="85">
        <v>96476</v>
      </c>
      <c r="L24" s="241">
        <v>40510</v>
      </c>
      <c r="M24" s="91">
        <v>84972</v>
      </c>
      <c r="N24" s="85">
        <v>65084</v>
      </c>
      <c r="O24" s="85">
        <v>171639</v>
      </c>
      <c r="P24" s="85">
        <v>112187</v>
      </c>
      <c r="Q24" s="1484">
        <v>12238</v>
      </c>
      <c r="R24" s="964"/>
      <c r="S24" s="845"/>
      <c r="T24" s="845"/>
      <c r="U24" s="845"/>
      <c r="V24" s="845"/>
      <c r="W24" s="845"/>
    </row>
    <row r="25" spans="2:23" ht="36" customHeight="1">
      <c r="B25" s="58" t="s">
        <v>166</v>
      </c>
      <c r="C25" s="29"/>
      <c r="D25" s="246"/>
      <c r="E25" s="89"/>
      <c r="F25" s="246"/>
      <c r="G25" s="246"/>
      <c r="H25" s="246"/>
      <c r="I25" s="246"/>
      <c r="J25" s="562"/>
      <c r="K25" s="93"/>
      <c r="L25" s="562"/>
      <c r="M25" s="93"/>
      <c r="N25" s="93"/>
      <c r="O25" s="93"/>
      <c r="P25" s="93"/>
      <c r="Q25" s="1429"/>
      <c r="R25" s="962"/>
      <c r="S25" s="937"/>
      <c r="T25" s="937"/>
      <c r="U25" s="937"/>
      <c r="V25" s="937"/>
      <c r="W25" s="937"/>
    </row>
    <row r="26" spans="2:23" s="26" customFormat="1" ht="24" customHeight="1">
      <c r="B26" s="39"/>
      <c r="C26" s="59" t="s">
        <v>167</v>
      </c>
      <c r="D26" s="238">
        <v>-34101</v>
      </c>
      <c r="E26" s="516">
        <v>-29473</v>
      </c>
      <c r="F26" s="238">
        <v>-23579</v>
      </c>
      <c r="G26" s="238">
        <v>-31258</v>
      </c>
      <c r="H26" s="238">
        <v>-31943</v>
      </c>
      <c r="I26" s="238">
        <v>-31830</v>
      </c>
      <c r="J26" s="238">
        <v>-29590</v>
      </c>
      <c r="K26" s="516">
        <v>-30832</v>
      </c>
      <c r="L26" s="238">
        <v>-24665</v>
      </c>
      <c r="M26" s="1023">
        <v>-23889</v>
      </c>
      <c r="N26" s="1023">
        <v>-18370</v>
      </c>
      <c r="O26" s="1023">
        <v>-25684</v>
      </c>
      <c r="P26" s="1023">
        <v>-27093</v>
      </c>
      <c r="Q26" s="1485">
        <v>-31103</v>
      </c>
      <c r="R26" s="965"/>
      <c r="S26" s="847"/>
      <c r="T26" s="847"/>
      <c r="U26" s="847"/>
      <c r="V26" s="847"/>
      <c r="W26" s="847"/>
    </row>
    <row r="27" spans="2:23" s="26" customFormat="1" ht="24" customHeight="1">
      <c r="B27" s="39"/>
      <c r="C27" s="60" t="s">
        <v>172</v>
      </c>
      <c r="D27" s="239">
        <v>12655</v>
      </c>
      <c r="E27" s="84">
        <v>14384</v>
      </c>
      <c r="F27" s="239">
        <v>13578</v>
      </c>
      <c r="G27" s="239">
        <v>767</v>
      </c>
      <c r="H27" s="239">
        <v>11846</v>
      </c>
      <c r="I27" s="239">
        <v>8340</v>
      </c>
      <c r="J27" s="239">
        <v>590</v>
      </c>
      <c r="K27" s="84">
        <v>5963</v>
      </c>
      <c r="L27" s="239">
        <v>9009</v>
      </c>
      <c r="M27" s="84">
        <v>12084</v>
      </c>
      <c r="N27" s="84">
        <v>10287</v>
      </c>
      <c r="O27" s="84">
        <v>6785</v>
      </c>
      <c r="P27" s="84">
        <v>4327</v>
      </c>
      <c r="Q27" s="1481">
        <v>2462</v>
      </c>
      <c r="R27" s="962"/>
      <c r="S27" s="847"/>
      <c r="T27" s="847"/>
      <c r="U27" s="847"/>
      <c r="V27" s="847"/>
      <c r="W27" s="847"/>
    </row>
    <row r="28" spans="2:23" s="26" customFormat="1" ht="24" customHeight="1">
      <c r="B28" s="39"/>
      <c r="C28" s="60" t="s">
        <v>168</v>
      </c>
      <c r="D28" s="239">
        <v>-6978</v>
      </c>
      <c r="E28" s="84">
        <v>-8310</v>
      </c>
      <c r="F28" s="239">
        <v>-4522</v>
      </c>
      <c r="G28" s="239">
        <v>-3566</v>
      </c>
      <c r="H28" s="239">
        <v>-3061</v>
      </c>
      <c r="I28" s="239">
        <v>-2219</v>
      </c>
      <c r="J28" s="239">
        <v>-2310</v>
      </c>
      <c r="K28" s="84">
        <v>-7113</v>
      </c>
      <c r="L28" s="239">
        <v>-6903</v>
      </c>
      <c r="M28" s="84">
        <v>-6774</v>
      </c>
      <c r="N28" s="84">
        <v>-8700</v>
      </c>
      <c r="O28" s="84">
        <v>-12579</v>
      </c>
      <c r="P28" s="84">
        <v>-4122</v>
      </c>
      <c r="Q28" s="1481">
        <v>-2408</v>
      </c>
      <c r="R28" s="962"/>
      <c r="S28" s="847"/>
      <c r="T28" s="847"/>
      <c r="U28" s="847"/>
      <c r="V28" s="847"/>
      <c r="W28" s="847"/>
    </row>
    <row r="29" spans="2:23" s="26" customFormat="1" ht="24" customHeight="1">
      <c r="B29" s="39"/>
      <c r="C29" s="60" t="s">
        <v>169</v>
      </c>
      <c r="D29" s="239">
        <v>2646</v>
      </c>
      <c r="E29" s="84">
        <v>3400</v>
      </c>
      <c r="F29" s="239">
        <v>-1706</v>
      </c>
      <c r="G29" s="239">
        <v>2470</v>
      </c>
      <c r="H29" s="239">
        <v>1083</v>
      </c>
      <c r="I29" s="239">
        <v>-4408</v>
      </c>
      <c r="J29" s="239">
        <v>2115</v>
      </c>
      <c r="K29" s="84">
        <v>5899</v>
      </c>
      <c r="L29" s="239">
        <v>-391</v>
      </c>
      <c r="M29" s="84">
        <v>278</v>
      </c>
      <c r="N29" s="84">
        <v>1430</v>
      </c>
      <c r="O29" s="84">
        <v>146</v>
      </c>
      <c r="P29" s="84">
        <v>1071</v>
      </c>
      <c r="Q29" s="1481">
        <v>20</v>
      </c>
      <c r="R29" s="962"/>
      <c r="S29" s="847"/>
      <c r="T29" s="847"/>
      <c r="U29" s="847"/>
      <c r="V29" s="847"/>
      <c r="W29" s="847"/>
    </row>
    <row r="30" spans="2:23" s="26" customFormat="1" ht="24" customHeight="1">
      <c r="B30" s="39"/>
      <c r="C30" s="60" t="s">
        <v>170</v>
      </c>
      <c r="D30" s="239">
        <v>-13492</v>
      </c>
      <c r="E30" s="84">
        <v>-11704</v>
      </c>
      <c r="F30" s="239">
        <v>-3423</v>
      </c>
      <c r="G30" s="239">
        <v>-4174</v>
      </c>
      <c r="H30" s="239">
        <v>-4157</v>
      </c>
      <c r="I30" s="239">
        <v>-3867</v>
      </c>
      <c r="J30" s="239">
        <v>-32312</v>
      </c>
      <c r="K30" s="84">
        <v>-7802</v>
      </c>
      <c r="L30" s="239">
        <v>-251</v>
      </c>
      <c r="M30" s="84">
        <v>-4</v>
      </c>
      <c r="N30" s="84">
        <v>-10360</v>
      </c>
      <c r="O30" s="84">
        <v>-688</v>
      </c>
      <c r="P30" s="84">
        <v>-9812</v>
      </c>
      <c r="Q30" s="1481">
        <v>-6355</v>
      </c>
      <c r="R30" s="962"/>
      <c r="S30" s="847"/>
      <c r="T30" s="847"/>
      <c r="U30" s="847"/>
      <c r="V30" s="847"/>
      <c r="W30" s="847"/>
    </row>
    <row r="31" spans="2:23" s="26" customFormat="1" ht="24" customHeight="1">
      <c r="B31" s="39"/>
      <c r="C31" s="60" t="s">
        <v>37</v>
      </c>
      <c r="D31" s="239">
        <v>969</v>
      </c>
      <c r="E31" s="84">
        <v>2399</v>
      </c>
      <c r="F31" s="239">
        <v>5202</v>
      </c>
      <c r="G31" s="239">
        <v>1165</v>
      </c>
      <c r="H31" s="239">
        <v>1919</v>
      </c>
      <c r="I31" s="239">
        <v>1232</v>
      </c>
      <c r="J31" s="239">
        <v>10826</v>
      </c>
      <c r="K31" s="84">
        <v>7740</v>
      </c>
      <c r="L31" s="239">
        <v>1943</v>
      </c>
      <c r="M31" s="84">
        <v>1162</v>
      </c>
      <c r="N31" s="84">
        <v>6219</v>
      </c>
      <c r="O31" s="84">
        <v>1635</v>
      </c>
      <c r="P31" s="84">
        <v>5239</v>
      </c>
      <c r="Q31" s="1481">
        <v>3527</v>
      </c>
      <c r="R31" s="962"/>
      <c r="S31" s="847"/>
      <c r="T31" s="847"/>
      <c r="U31" s="847"/>
      <c r="V31" s="847"/>
      <c r="W31" s="847"/>
    </row>
    <row r="32" spans="2:23" s="26" customFormat="1" ht="24" customHeight="1">
      <c r="B32" s="39"/>
      <c r="C32" s="60" t="s">
        <v>171</v>
      </c>
      <c r="D32" s="239">
        <v>-2340</v>
      </c>
      <c r="E32" s="84">
        <v>-5624</v>
      </c>
      <c r="F32" s="239">
        <v>-7024</v>
      </c>
      <c r="G32" s="239">
        <v>-5222</v>
      </c>
      <c r="H32" s="239">
        <v>-9100</v>
      </c>
      <c r="I32" s="239">
        <v>-5408</v>
      </c>
      <c r="J32" s="239">
        <v>-20227</v>
      </c>
      <c r="K32" s="84">
        <v>-3753</v>
      </c>
      <c r="L32" s="239">
        <v>-4809</v>
      </c>
      <c r="M32" s="84">
        <v>-4349</v>
      </c>
      <c r="N32" s="84">
        <v>-35749</v>
      </c>
      <c r="O32" s="84">
        <v>-1991</v>
      </c>
      <c r="P32" s="84">
        <v>-37632</v>
      </c>
      <c r="Q32" s="1481">
        <v>-21008</v>
      </c>
      <c r="R32" s="962"/>
      <c r="S32" s="847"/>
      <c r="T32" s="847"/>
      <c r="U32" s="847"/>
      <c r="V32" s="847"/>
      <c r="W32" s="847"/>
    </row>
    <row r="33" spans="2:23" s="26" customFormat="1" ht="24" customHeight="1">
      <c r="B33" s="39"/>
      <c r="C33" s="60" t="s">
        <v>173</v>
      </c>
      <c r="D33" s="239">
        <v>-707</v>
      </c>
      <c r="E33" s="84">
        <v>1530</v>
      </c>
      <c r="F33" s="239">
        <v>232</v>
      </c>
      <c r="G33" s="239">
        <v>10</v>
      </c>
      <c r="H33" s="239">
        <v>-467</v>
      </c>
      <c r="I33" s="239">
        <v>-51</v>
      </c>
      <c r="J33" s="239">
        <v>5411</v>
      </c>
      <c r="K33" s="84">
        <v>1468</v>
      </c>
      <c r="L33" s="239">
        <v>3251</v>
      </c>
      <c r="M33" s="84">
        <v>5990</v>
      </c>
      <c r="N33" s="1022">
        <v>7485</v>
      </c>
      <c r="O33" s="1022">
        <v>12207</v>
      </c>
      <c r="P33" s="1022">
        <v>26088</v>
      </c>
      <c r="Q33" s="1427">
        <v>-542</v>
      </c>
      <c r="R33" s="963"/>
      <c r="S33" s="847"/>
      <c r="T33" s="847"/>
      <c r="U33" s="847"/>
      <c r="V33" s="847"/>
      <c r="W33" s="847"/>
    </row>
    <row r="34" spans="2:23" s="26" customFormat="1" ht="24" customHeight="1">
      <c r="B34" s="39"/>
      <c r="C34" s="60" t="s">
        <v>174</v>
      </c>
      <c r="D34" s="239">
        <v>-4144</v>
      </c>
      <c r="E34" s="84">
        <v>-2646</v>
      </c>
      <c r="F34" s="239">
        <v>-23658</v>
      </c>
      <c r="G34" s="239">
        <v>-8455</v>
      </c>
      <c r="H34" s="239">
        <v>-6315</v>
      </c>
      <c r="I34" s="239">
        <v>-16263</v>
      </c>
      <c r="J34" s="239">
        <v>-26260</v>
      </c>
      <c r="K34" s="84">
        <v>-32721</v>
      </c>
      <c r="L34" s="239">
        <v>-20998</v>
      </c>
      <c r="M34" s="84">
        <v>-31364</v>
      </c>
      <c r="N34" s="84">
        <v>-58097</v>
      </c>
      <c r="O34" s="84">
        <v>-47139</v>
      </c>
      <c r="P34" s="84">
        <v>-62681</v>
      </c>
      <c r="Q34" s="1481">
        <v>-13825</v>
      </c>
      <c r="R34" s="962"/>
      <c r="S34" s="847"/>
      <c r="T34" s="847"/>
      <c r="U34" s="847"/>
      <c r="V34" s="847"/>
      <c r="W34" s="847"/>
    </row>
    <row r="35" spans="2:23" s="26" customFormat="1" ht="34.35" customHeight="1">
      <c r="B35" s="39"/>
      <c r="C35" s="60" t="s">
        <v>175</v>
      </c>
      <c r="D35" s="239">
        <v>10311</v>
      </c>
      <c r="E35" s="84">
        <v>17831</v>
      </c>
      <c r="F35" s="239">
        <v>7910</v>
      </c>
      <c r="G35" s="239">
        <v>10681</v>
      </c>
      <c r="H35" s="239">
        <v>6731</v>
      </c>
      <c r="I35" s="239">
        <v>16473</v>
      </c>
      <c r="J35" s="251">
        <v>13074</v>
      </c>
      <c r="K35" s="541">
        <v>17393</v>
      </c>
      <c r="L35" s="251">
        <v>9794</v>
      </c>
      <c r="M35" s="541">
        <v>9484</v>
      </c>
      <c r="N35" s="541">
        <v>24381</v>
      </c>
      <c r="O35" s="541">
        <v>76849</v>
      </c>
      <c r="P35" s="541">
        <v>37022</v>
      </c>
      <c r="Q35" s="1486">
        <v>11026</v>
      </c>
      <c r="R35" s="962"/>
      <c r="S35" s="937"/>
      <c r="T35" s="937"/>
      <c r="U35" s="937"/>
      <c r="V35" s="937"/>
      <c r="W35" s="937"/>
    </row>
    <row r="36" spans="2:23" s="26" customFormat="1" ht="24" customHeight="1">
      <c r="B36" s="39"/>
      <c r="C36" s="60" t="s">
        <v>176</v>
      </c>
      <c r="D36" s="239">
        <v>-7098</v>
      </c>
      <c r="E36" s="84">
        <v>6559</v>
      </c>
      <c r="F36" s="239">
        <v>12521</v>
      </c>
      <c r="G36" s="239">
        <v>23791</v>
      </c>
      <c r="H36" s="239">
        <v>-445</v>
      </c>
      <c r="I36" s="239">
        <v>5822</v>
      </c>
      <c r="J36" s="240">
        <v>-7725</v>
      </c>
      <c r="K36" s="520">
        <v>1556</v>
      </c>
      <c r="L36" s="240">
        <v>-1646</v>
      </c>
      <c r="M36" s="520">
        <v>1704</v>
      </c>
      <c r="N36" s="520">
        <v>-57346</v>
      </c>
      <c r="O36" s="520">
        <v>19616</v>
      </c>
      <c r="P36" s="520">
        <v>80022</v>
      </c>
      <c r="Q36" s="1482">
        <v>-14704</v>
      </c>
      <c r="R36" s="962"/>
      <c r="S36" s="847"/>
      <c r="T36" s="847"/>
      <c r="U36" s="847"/>
      <c r="V36" s="847"/>
      <c r="W36" s="847"/>
    </row>
    <row r="37" spans="2:23" s="31" customFormat="1" ht="25.5" customHeight="1">
      <c r="B37" s="188" t="s">
        <v>177</v>
      </c>
      <c r="C37" s="30"/>
      <c r="D37" s="241">
        <v>-42280</v>
      </c>
      <c r="E37" s="85">
        <v>-11652</v>
      </c>
      <c r="F37" s="241">
        <v>-24469</v>
      </c>
      <c r="G37" s="241">
        <v>-13792</v>
      </c>
      <c r="H37" s="241">
        <v>-33910</v>
      </c>
      <c r="I37" s="241">
        <v>-32179</v>
      </c>
      <c r="J37" s="241">
        <v>-86407</v>
      </c>
      <c r="K37" s="85">
        <v>-42200</v>
      </c>
      <c r="L37" s="241">
        <v>-35669</v>
      </c>
      <c r="M37" s="557">
        <v>-35676</v>
      </c>
      <c r="N37" s="85">
        <v>-138819</v>
      </c>
      <c r="O37" s="85">
        <v>29157</v>
      </c>
      <c r="P37" s="85">
        <v>12429</v>
      </c>
      <c r="Q37" s="1484">
        <v>-72910</v>
      </c>
      <c r="R37" s="964"/>
      <c r="S37" s="844"/>
      <c r="T37" s="844"/>
      <c r="U37" s="844"/>
      <c r="V37" s="844"/>
      <c r="W37" s="844"/>
    </row>
    <row r="38" spans="2:23" ht="11.25" customHeight="1">
      <c r="B38" s="39"/>
      <c r="C38" s="32"/>
      <c r="D38" s="246"/>
      <c r="E38" s="89"/>
      <c r="F38" s="246"/>
      <c r="G38" s="246"/>
      <c r="H38" s="246"/>
      <c r="I38" s="246"/>
      <c r="J38" s="246"/>
      <c r="K38" s="89"/>
      <c r="L38" s="246"/>
      <c r="M38" s="89"/>
      <c r="N38" s="89"/>
      <c r="O38" s="89"/>
      <c r="P38" s="89"/>
      <c r="Q38" s="1428"/>
      <c r="R38" s="962"/>
    </row>
    <row r="39" spans="2:23" s="34" customFormat="1" ht="25.5" customHeight="1">
      <c r="B39" s="41" t="s">
        <v>38</v>
      </c>
      <c r="C39" s="33"/>
      <c r="D39" s="252">
        <v>46443</v>
      </c>
      <c r="E39" s="557">
        <v>43472</v>
      </c>
      <c r="F39" s="252">
        <v>22528</v>
      </c>
      <c r="G39" s="252">
        <v>25317</v>
      </c>
      <c r="H39" s="252">
        <v>66029</v>
      </c>
      <c r="I39" s="252">
        <v>-31322</v>
      </c>
      <c r="J39" s="252">
        <v>12405</v>
      </c>
      <c r="K39" s="557">
        <v>54276</v>
      </c>
      <c r="L39" s="252">
        <v>4841</v>
      </c>
      <c r="M39" s="557">
        <v>49296</v>
      </c>
      <c r="N39" s="557">
        <v>-73735</v>
      </c>
      <c r="O39" s="557">
        <v>200796</v>
      </c>
      <c r="P39" s="557">
        <f>P24+P37</f>
        <v>124616</v>
      </c>
      <c r="Q39" s="1487">
        <f>Q37+Q24</f>
        <v>-60672</v>
      </c>
      <c r="R39" s="964"/>
      <c r="S39" s="846"/>
      <c r="T39" s="846"/>
      <c r="U39" s="846"/>
      <c r="V39" s="846"/>
      <c r="W39" s="846"/>
    </row>
    <row r="40" spans="2:23" ht="9" customHeight="1">
      <c r="B40" s="39"/>
      <c r="C40" s="32"/>
      <c r="D40" s="246"/>
      <c r="E40" s="89"/>
      <c r="F40" s="246"/>
      <c r="G40" s="246"/>
      <c r="H40" s="246"/>
      <c r="I40" s="246"/>
      <c r="J40" s="246"/>
      <c r="K40" s="89"/>
      <c r="L40" s="246"/>
      <c r="M40" s="89"/>
      <c r="N40" s="89"/>
      <c r="O40" s="89"/>
      <c r="P40" s="89"/>
      <c r="Q40" s="1428"/>
      <c r="R40" s="962"/>
    </row>
    <row r="41" spans="2:23" ht="27" customHeight="1">
      <c r="B41" s="58" t="s">
        <v>178</v>
      </c>
      <c r="C41" s="12"/>
      <c r="D41" s="246"/>
      <c r="E41" s="89"/>
      <c r="F41" s="246"/>
      <c r="G41" s="246"/>
      <c r="H41" s="246"/>
      <c r="I41" s="246"/>
      <c r="J41" s="246"/>
      <c r="K41" s="89"/>
      <c r="L41" s="246"/>
      <c r="M41" s="89"/>
      <c r="N41" s="89"/>
      <c r="O41" s="89"/>
      <c r="P41" s="89"/>
      <c r="Q41" s="1428"/>
      <c r="R41" s="962"/>
    </row>
    <row r="42" spans="2:23" s="26" customFormat="1" ht="24" customHeight="1">
      <c r="B42" s="39"/>
      <c r="C42" s="59" t="s">
        <v>179</v>
      </c>
      <c r="D42" s="238">
        <v>8797</v>
      </c>
      <c r="E42" s="516">
        <v>-10928</v>
      </c>
      <c r="F42" s="238">
        <v>-14714</v>
      </c>
      <c r="G42" s="238">
        <v>-29012</v>
      </c>
      <c r="H42" s="238">
        <v>-30383</v>
      </c>
      <c r="I42" s="238">
        <v>14697</v>
      </c>
      <c r="J42" s="238">
        <v>-21723</v>
      </c>
      <c r="K42" s="516">
        <v>24999</v>
      </c>
      <c r="L42" s="238">
        <v>32786</v>
      </c>
      <c r="M42" s="516">
        <v>-22969</v>
      </c>
      <c r="N42" s="516">
        <v>54245</v>
      </c>
      <c r="O42" s="516">
        <v>-64360</v>
      </c>
      <c r="P42" s="516">
        <v>-21243</v>
      </c>
      <c r="Q42" s="1480">
        <v>-452</v>
      </c>
      <c r="R42" s="962"/>
      <c r="S42" s="841"/>
      <c r="T42" s="841"/>
      <c r="U42" s="841"/>
      <c r="V42" s="841"/>
      <c r="W42" s="841"/>
    </row>
    <row r="43" spans="2:23" s="26" customFormat="1" ht="24" customHeight="1">
      <c r="B43" s="39"/>
      <c r="C43" s="60" t="s">
        <v>180</v>
      </c>
      <c r="D43" s="239">
        <v>127338</v>
      </c>
      <c r="E43" s="84">
        <v>236109</v>
      </c>
      <c r="F43" s="239">
        <v>170858</v>
      </c>
      <c r="G43" s="239">
        <v>163996</v>
      </c>
      <c r="H43" s="239">
        <v>122767</v>
      </c>
      <c r="I43" s="239">
        <v>160331</v>
      </c>
      <c r="J43" s="239">
        <v>128716</v>
      </c>
      <c r="K43" s="84">
        <v>82636</v>
      </c>
      <c r="L43" s="239">
        <v>384500</v>
      </c>
      <c r="M43" s="84">
        <v>172645</v>
      </c>
      <c r="N43" s="84">
        <v>270356</v>
      </c>
      <c r="O43" s="84">
        <v>166826</v>
      </c>
      <c r="P43" s="84">
        <v>291528</v>
      </c>
      <c r="Q43" s="1481">
        <v>338834</v>
      </c>
      <c r="R43" s="962"/>
      <c r="S43" s="841"/>
      <c r="T43" s="841"/>
      <c r="U43" s="841"/>
      <c r="V43" s="841"/>
      <c r="W43" s="841"/>
    </row>
    <row r="44" spans="2:23" s="26" customFormat="1" ht="24" customHeight="1">
      <c r="B44" s="39"/>
      <c r="C44" s="60" t="s">
        <v>181</v>
      </c>
      <c r="D44" s="239">
        <v>-134014</v>
      </c>
      <c r="E44" s="84">
        <v>-248449</v>
      </c>
      <c r="F44" s="239">
        <v>-178687</v>
      </c>
      <c r="G44" s="239">
        <v>-179780</v>
      </c>
      <c r="H44" s="239">
        <v>-173948</v>
      </c>
      <c r="I44" s="239">
        <v>-164596</v>
      </c>
      <c r="J44" s="239">
        <v>-122702</v>
      </c>
      <c r="K44" s="84">
        <v>-162353</v>
      </c>
      <c r="L44" s="239">
        <v>-383777</v>
      </c>
      <c r="M44" s="84">
        <v>-149769</v>
      </c>
      <c r="N44" s="84">
        <v>-214740</v>
      </c>
      <c r="O44" s="84">
        <v>-271685</v>
      </c>
      <c r="P44" s="84">
        <v>-332428</v>
      </c>
      <c r="Q44" s="1481">
        <v>-217092</v>
      </c>
      <c r="R44" s="962"/>
      <c r="S44" s="841"/>
      <c r="T44" s="841"/>
      <c r="U44" s="841"/>
      <c r="V44" s="841"/>
      <c r="W44" s="841"/>
    </row>
    <row r="45" spans="2:23" s="26" customFormat="1" ht="24" customHeight="1">
      <c r="B45" s="39"/>
      <c r="C45" s="60" t="s">
        <v>39</v>
      </c>
      <c r="D45" s="239">
        <v>39800</v>
      </c>
      <c r="E45" s="84">
        <v>9953</v>
      </c>
      <c r="F45" s="239">
        <v>29862</v>
      </c>
      <c r="G45" s="239">
        <v>29820</v>
      </c>
      <c r="H45" s="239" t="s">
        <v>502</v>
      </c>
      <c r="I45" s="239">
        <v>19891</v>
      </c>
      <c r="J45" s="239">
        <v>19881</v>
      </c>
      <c r="K45" s="84" t="s">
        <v>25</v>
      </c>
      <c r="L45" s="239">
        <v>9940</v>
      </c>
      <c r="M45" s="84">
        <v>9940</v>
      </c>
      <c r="N45" s="84">
        <v>9940</v>
      </c>
      <c r="O45" s="1024" t="s">
        <v>651</v>
      </c>
      <c r="P45" s="1022" t="s">
        <v>13</v>
      </c>
      <c r="Q45" s="1427">
        <v>566</v>
      </c>
      <c r="R45" s="962"/>
      <c r="S45" s="841"/>
      <c r="T45" s="841"/>
      <c r="U45" s="841"/>
      <c r="V45" s="841"/>
      <c r="W45" s="841"/>
    </row>
    <row r="46" spans="2:23" s="26" customFormat="1" ht="24" customHeight="1">
      <c r="B46" s="39"/>
      <c r="C46" s="60" t="s">
        <v>573</v>
      </c>
      <c r="D46" s="239">
        <v>-67719</v>
      </c>
      <c r="E46" s="84">
        <v>-35000</v>
      </c>
      <c r="F46" s="239">
        <v>-30000</v>
      </c>
      <c r="G46" s="239">
        <v>-20000</v>
      </c>
      <c r="H46" s="239">
        <v>-20000</v>
      </c>
      <c r="I46" s="239">
        <v>-20035</v>
      </c>
      <c r="J46" s="239">
        <v>-10061</v>
      </c>
      <c r="K46" s="84">
        <v>-42</v>
      </c>
      <c r="L46" s="239">
        <v>-10019</v>
      </c>
      <c r="M46" s="84">
        <v>-10011</v>
      </c>
      <c r="N46" s="84">
        <v>-20003</v>
      </c>
      <c r="O46" s="84">
        <v>-10000</v>
      </c>
      <c r="P46" s="84">
        <v>-10000</v>
      </c>
      <c r="Q46" s="1427">
        <v>-10000</v>
      </c>
      <c r="R46" s="962"/>
      <c r="S46" s="841"/>
      <c r="T46" s="841"/>
      <c r="U46" s="841"/>
      <c r="V46" s="841"/>
      <c r="W46" s="841"/>
    </row>
    <row r="47" spans="2:23" s="26" customFormat="1" ht="24" customHeight="1">
      <c r="B47" s="39"/>
      <c r="C47" s="60" t="s">
        <v>583</v>
      </c>
      <c r="D47" s="239" t="s">
        <v>25</v>
      </c>
      <c r="E47" s="84" t="s">
        <v>25</v>
      </c>
      <c r="F47" s="239" t="s">
        <v>25</v>
      </c>
      <c r="G47" s="239" t="s">
        <v>25</v>
      </c>
      <c r="H47" s="239" t="s">
        <v>25</v>
      </c>
      <c r="I47" s="239" t="s">
        <v>25</v>
      </c>
      <c r="J47" s="239" t="s">
        <v>25</v>
      </c>
      <c r="K47" s="84" t="s">
        <v>25</v>
      </c>
      <c r="L47" s="239">
        <v>-12747</v>
      </c>
      <c r="M47" s="84">
        <v>-14235</v>
      </c>
      <c r="N47" s="84">
        <v>-15085</v>
      </c>
      <c r="O47" s="84">
        <v>-16929</v>
      </c>
      <c r="P47" s="84">
        <v>-17769</v>
      </c>
      <c r="Q47" s="1481">
        <v>-12770</v>
      </c>
      <c r="R47" s="962"/>
      <c r="S47" s="841"/>
      <c r="T47" s="841"/>
      <c r="U47" s="841"/>
      <c r="V47" s="841"/>
      <c r="W47" s="841"/>
    </row>
    <row r="48" spans="2:23" s="26" customFormat="1" ht="24" customHeight="1">
      <c r="B48" s="39"/>
      <c r="C48" s="60" t="s">
        <v>182</v>
      </c>
      <c r="D48" s="239">
        <v>7249</v>
      </c>
      <c r="E48" s="84" t="s">
        <v>197</v>
      </c>
      <c r="F48" s="239" t="s">
        <v>471</v>
      </c>
      <c r="G48" s="239" t="s">
        <v>480</v>
      </c>
      <c r="H48" s="239">
        <v>5</v>
      </c>
      <c r="I48" s="239" t="s">
        <v>25</v>
      </c>
      <c r="J48" s="239" t="s">
        <v>25</v>
      </c>
      <c r="K48" s="84" t="s">
        <v>25</v>
      </c>
      <c r="L48" s="239" t="s">
        <v>25</v>
      </c>
      <c r="M48" s="84" t="s">
        <v>25</v>
      </c>
      <c r="N48" s="1024" t="s">
        <v>642</v>
      </c>
      <c r="O48" s="1024" t="s">
        <v>25</v>
      </c>
      <c r="P48" s="1024" t="s">
        <v>25</v>
      </c>
      <c r="Q48" s="1427">
        <v>656</v>
      </c>
      <c r="R48" s="966"/>
      <c r="S48" s="841"/>
      <c r="T48" s="841"/>
      <c r="U48" s="841"/>
      <c r="V48" s="841"/>
      <c r="W48" s="841"/>
    </row>
    <row r="49" spans="2:23" s="26" customFormat="1" ht="24" customHeight="1">
      <c r="B49" s="39"/>
      <c r="C49" s="62" t="s">
        <v>183</v>
      </c>
      <c r="D49" s="239">
        <v>-5756</v>
      </c>
      <c r="E49" s="84">
        <v>-468</v>
      </c>
      <c r="F49" s="582">
        <v>-0.1</v>
      </c>
      <c r="G49" s="582">
        <v>-129</v>
      </c>
      <c r="H49" s="582">
        <v>-18</v>
      </c>
      <c r="I49" s="239" t="s">
        <v>25</v>
      </c>
      <c r="J49" s="239" t="s">
        <v>25</v>
      </c>
      <c r="K49" s="84">
        <v>-1195</v>
      </c>
      <c r="L49" s="239">
        <v>-115</v>
      </c>
      <c r="M49" s="84">
        <v>-3172</v>
      </c>
      <c r="N49" s="84">
        <v>-1875</v>
      </c>
      <c r="O49" s="84">
        <v>-3</v>
      </c>
      <c r="P49" s="84">
        <v>-22020</v>
      </c>
      <c r="Q49" s="1427">
        <v>-811</v>
      </c>
      <c r="R49" s="962"/>
      <c r="S49" s="841"/>
      <c r="T49" s="841"/>
      <c r="U49" s="841"/>
      <c r="V49" s="841"/>
      <c r="W49" s="841"/>
    </row>
    <row r="50" spans="2:23" s="26" customFormat="1" ht="24" customHeight="1">
      <c r="B50" s="39"/>
      <c r="C50" s="62" t="s">
        <v>184</v>
      </c>
      <c r="D50" s="239">
        <v>1261</v>
      </c>
      <c r="E50" s="84">
        <v>71</v>
      </c>
      <c r="F50" s="239">
        <v>104</v>
      </c>
      <c r="G50" s="239">
        <v>3209</v>
      </c>
      <c r="H50" s="239">
        <v>323</v>
      </c>
      <c r="I50" s="239">
        <v>771</v>
      </c>
      <c r="J50" s="239">
        <v>7389</v>
      </c>
      <c r="K50" s="84">
        <v>3873</v>
      </c>
      <c r="L50" s="239">
        <v>3408</v>
      </c>
      <c r="M50" s="84">
        <v>1186</v>
      </c>
      <c r="N50" s="84">
        <v>418</v>
      </c>
      <c r="O50" s="84">
        <v>1564</v>
      </c>
      <c r="P50" s="84">
        <v>991</v>
      </c>
      <c r="Q50" s="1481">
        <v>3379</v>
      </c>
      <c r="R50" s="962"/>
      <c r="S50" s="841"/>
      <c r="T50" s="841"/>
      <c r="U50" s="841"/>
      <c r="V50" s="841"/>
      <c r="W50" s="841"/>
    </row>
    <row r="51" spans="2:23" s="26" customFormat="1" ht="24" customHeight="1">
      <c r="B51" s="39"/>
      <c r="C51" s="656" t="s">
        <v>574</v>
      </c>
      <c r="D51" s="239" t="s">
        <v>25</v>
      </c>
      <c r="E51" s="84" t="s">
        <v>25</v>
      </c>
      <c r="F51" s="239" t="s">
        <v>25</v>
      </c>
      <c r="G51" s="239" t="s">
        <v>25</v>
      </c>
      <c r="H51" s="239" t="s">
        <v>25</v>
      </c>
      <c r="I51" s="239" t="s">
        <v>25</v>
      </c>
      <c r="J51" s="239" t="s">
        <v>25</v>
      </c>
      <c r="K51" s="84" t="s">
        <v>25</v>
      </c>
      <c r="L51" s="239">
        <v>6</v>
      </c>
      <c r="M51" s="84">
        <v>8</v>
      </c>
      <c r="N51" s="84">
        <v>3</v>
      </c>
      <c r="O51" s="84">
        <v>29</v>
      </c>
      <c r="P51" s="84">
        <v>65</v>
      </c>
      <c r="Q51" s="1481">
        <v>121</v>
      </c>
      <c r="R51" s="962"/>
      <c r="S51" s="841"/>
      <c r="T51" s="841"/>
      <c r="U51" s="841"/>
      <c r="V51" s="841"/>
      <c r="W51" s="841"/>
    </row>
    <row r="52" spans="2:23" s="26" customFormat="1" ht="24" customHeight="1">
      <c r="B52" s="39"/>
      <c r="C52" s="62" t="s">
        <v>65</v>
      </c>
      <c r="D52" s="239">
        <v>-11</v>
      </c>
      <c r="E52" s="84">
        <v>-1</v>
      </c>
      <c r="F52" s="582">
        <v>-11</v>
      </c>
      <c r="G52" s="582">
        <v>-2</v>
      </c>
      <c r="H52" s="582">
        <v>-2</v>
      </c>
      <c r="I52" s="582">
        <v>-10</v>
      </c>
      <c r="J52" s="239">
        <v>-4</v>
      </c>
      <c r="K52" s="84">
        <v>-691</v>
      </c>
      <c r="L52" s="582">
        <v>-10059</v>
      </c>
      <c r="M52" s="84">
        <v>-5000</v>
      </c>
      <c r="N52" s="1022">
        <v>-15173</v>
      </c>
      <c r="O52" s="1022">
        <v>-139</v>
      </c>
      <c r="P52" s="1022">
        <v>-42675</v>
      </c>
      <c r="Q52" s="1427">
        <v>-16916</v>
      </c>
      <c r="R52" s="962"/>
      <c r="S52" s="841"/>
      <c r="T52" s="841"/>
      <c r="U52" s="841"/>
      <c r="V52" s="841"/>
      <c r="W52" s="841"/>
    </row>
    <row r="53" spans="2:23" s="26" customFormat="1" ht="24" customHeight="1">
      <c r="B53" s="39"/>
      <c r="C53" s="60" t="s">
        <v>185</v>
      </c>
      <c r="D53" s="239">
        <v>-3753</v>
      </c>
      <c r="E53" s="84">
        <v>-3753</v>
      </c>
      <c r="F53" s="239">
        <v>-4378</v>
      </c>
      <c r="G53" s="239">
        <v>-5629</v>
      </c>
      <c r="H53" s="239">
        <v>-9382</v>
      </c>
      <c r="I53" s="239">
        <v>-10008</v>
      </c>
      <c r="J53" s="239">
        <v>-11258</v>
      </c>
      <c r="K53" s="84">
        <v>-16888</v>
      </c>
      <c r="L53" s="239">
        <v>-22517</v>
      </c>
      <c r="M53" s="1022">
        <v>-16381</v>
      </c>
      <c r="N53" s="84">
        <v>-16408</v>
      </c>
      <c r="O53" s="84">
        <v>-29208</v>
      </c>
      <c r="P53" s="84">
        <v>-29504</v>
      </c>
      <c r="Q53" s="1481">
        <v>-31721</v>
      </c>
      <c r="R53" s="962"/>
      <c r="S53" s="841"/>
      <c r="T53" s="841"/>
      <c r="U53" s="841"/>
      <c r="V53" s="841"/>
      <c r="W53" s="841"/>
    </row>
    <row r="54" spans="2:23" s="26" customFormat="1" ht="24" customHeight="1">
      <c r="B54" s="39"/>
      <c r="C54" s="187" t="s">
        <v>186</v>
      </c>
      <c r="D54" s="251">
        <v>-1801</v>
      </c>
      <c r="E54" s="541">
        <v>-1659</v>
      </c>
      <c r="F54" s="251">
        <v>-1805</v>
      </c>
      <c r="G54" s="251">
        <v>-2320</v>
      </c>
      <c r="H54" s="251">
        <v>-1763</v>
      </c>
      <c r="I54" s="251">
        <v>-2563</v>
      </c>
      <c r="J54" s="251">
        <v>-2622</v>
      </c>
      <c r="K54" s="541">
        <v>-3139</v>
      </c>
      <c r="L54" s="251">
        <v>-3662</v>
      </c>
      <c r="M54" s="84">
        <v>-2878</v>
      </c>
      <c r="N54" s="541">
        <v>-4710</v>
      </c>
      <c r="O54" s="541">
        <v>-5047</v>
      </c>
      <c r="P54" s="541">
        <v>-3127</v>
      </c>
      <c r="Q54" s="1486">
        <v>-2463</v>
      </c>
      <c r="R54" s="962"/>
      <c r="S54" s="841"/>
      <c r="T54" s="841"/>
      <c r="U54" s="841"/>
      <c r="V54" s="841"/>
      <c r="W54" s="841"/>
    </row>
    <row r="55" spans="2:23" ht="24" customHeight="1">
      <c r="B55" s="40"/>
      <c r="C55" s="61" t="s">
        <v>176</v>
      </c>
      <c r="D55" s="240">
        <v>-922</v>
      </c>
      <c r="E55" s="520">
        <v>-2050</v>
      </c>
      <c r="F55" s="240">
        <v>-2160</v>
      </c>
      <c r="G55" s="240">
        <v>-2752</v>
      </c>
      <c r="H55" s="240">
        <v>-2292</v>
      </c>
      <c r="I55" s="240">
        <v>-2507</v>
      </c>
      <c r="J55" s="240">
        <v>-666</v>
      </c>
      <c r="K55" s="520">
        <v>-2106</v>
      </c>
      <c r="L55" s="240">
        <v>91</v>
      </c>
      <c r="M55" s="520">
        <v>15</v>
      </c>
      <c r="N55" s="520">
        <v>-66</v>
      </c>
      <c r="O55" s="520">
        <v>-1411</v>
      </c>
      <c r="P55" s="520">
        <v>-340</v>
      </c>
      <c r="Q55" s="1488"/>
      <c r="R55" s="962"/>
    </row>
    <row r="56" spans="2:23" s="31" customFormat="1" ht="26.25" customHeight="1">
      <c r="B56" s="188" t="s">
        <v>187</v>
      </c>
      <c r="C56" s="30"/>
      <c r="D56" s="241">
        <v>-29530</v>
      </c>
      <c r="E56" s="85">
        <v>-56177</v>
      </c>
      <c r="F56" s="241">
        <v>-30931</v>
      </c>
      <c r="G56" s="241">
        <v>-42600</v>
      </c>
      <c r="H56" s="241">
        <v>-114695</v>
      </c>
      <c r="I56" s="241">
        <v>-4029</v>
      </c>
      <c r="J56" s="241">
        <v>-13052</v>
      </c>
      <c r="K56" s="85">
        <v>-74907</v>
      </c>
      <c r="L56" s="241">
        <v>-12164</v>
      </c>
      <c r="M56" s="85">
        <v>-40621</v>
      </c>
      <c r="N56" s="85">
        <v>46898</v>
      </c>
      <c r="O56" s="85">
        <v>-230367</v>
      </c>
      <c r="P56" s="85">
        <v>-186523</v>
      </c>
      <c r="Q56" s="1484">
        <v>51330</v>
      </c>
      <c r="R56" s="964"/>
      <c r="S56" s="844"/>
      <c r="T56" s="844"/>
      <c r="U56" s="844"/>
      <c r="V56" s="844"/>
      <c r="W56" s="844"/>
    </row>
    <row r="57" spans="2:23" ht="26.25" customHeight="1">
      <c r="B57" s="63" t="s">
        <v>40</v>
      </c>
      <c r="C57" s="47"/>
      <c r="D57" s="92">
        <v>16913</v>
      </c>
      <c r="E57" s="92">
        <v>-12706</v>
      </c>
      <c r="F57" s="560">
        <v>-8403</v>
      </c>
      <c r="G57" s="560">
        <v>-17282</v>
      </c>
      <c r="H57" s="560">
        <v>-48666</v>
      </c>
      <c r="I57" s="560">
        <v>-35350</v>
      </c>
      <c r="J57" s="560">
        <v>-648</v>
      </c>
      <c r="K57" s="92">
        <v>-20631</v>
      </c>
      <c r="L57" s="560">
        <v>-7324</v>
      </c>
      <c r="M57" s="92">
        <v>8674</v>
      </c>
      <c r="N57" s="92">
        <v>-26835</v>
      </c>
      <c r="O57" s="92">
        <v>-29570</v>
      </c>
      <c r="P57" s="92">
        <v>-61907</v>
      </c>
      <c r="Q57" s="1489">
        <v>-9342</v>
      </c>
      <c r="R57" s="962"/>
    </row>
    <row r="58" spans="2:23" ht="26.25" customHeight="1">
      <c r="B58" s="63" t="s">
        <v>188</v>
      </c>
      <c r="C58" s="47"/>
      <c r="D58" s="92">
        <v>411632</v>
      </c>
      <c r="E58" s="92">
        <v>425595</v>
      </c>
      <c r="F58" s="560">
        <v>424371</v>
      </c>
      <c r="G58" s="560">
        <v>420658</v>
      </c>
      <c r="H58" s="560">
        <v>403748</v>
      </c>
      <c r="I58" s="560">
        <v>344414</v>
      </c>
      <c r="J58" s="560">
        <v>308632</v>
      </c>
      <c r="K58" s="92">
        <v>305241</v>
      </c>
      <c r="L58" s="560">
        <v>285687</v>
      </c>
      <c r="M58" s="92">
        <v>272651</v>
      </c>
      <c r="N58" s="92">
        <v>287597</v>
      </c>
      <c r="O58" s="92">
        <v>271651</v>
      </c>
      <c r="P58" s="92">
        <v>247286</v>
      </c>
      <c r="Q58" s="1489">
        <v>196275</v>
      </c>
      <c r="R58" s="962"/>
    </row>
    <row r="59" spans="2:23" ht="26.25" customHeight="1" thickBot="1">
      <c r="B59" s="1560" t="s">
        <v>189</v>
      </c>
      <c r="C59" s="1572"/>
      <c r="D59" s="93">
        <v>-2950</v>
      </c>
      <c r="E59" s="566">
        <v>11481</v>
      </c>
      <c r="F59" s="583">
        <v>4690</v>
      </c>
      <c r="G59" s="583">
        <v>372</v>
      </c>
      <c r="H59" s="583">
        <v>-10667</v>
      </c>
      <c r="I59" s="583">
        <v>-430</v>
      </c>
      <c r="J59" s="583">
        <v>-2742</v>
      </c>
      <c r="K59" s="566">
        <v>1076</v>
      </c>
      <c r="L59" s="583">
        <v>-5711</v>
      </c>
      <c r="M59" s="566">
        <v>6271</v>
      </c>
      <c r="N59" s="566">
        <v>10890</v>
      </c>
      <c r="O59" s="566">
        <v>5260</v>
      </c>
      <c r="P59" s="566">
        <v>10895</v>
      </c>
      <c r="Q59" s="1490">
        <v>4859</v>
      </c>
      <c r="R59" s="962"/>
    </row>
    <row r="60" spans="2:23" ht="26.25" customHeight="1" thickTop="1" thickBot="1">
      <c r="B60" s="64" t="s">
        <v>190</v>
      </c>
      <c r="C60" s="46"/>
      <c r="D60" s="94">
        <v>425595</v>
      </c>
      <c r="E60" s="567">
        <v>424371</v>
      </c>
      <c r="F60" s="584">
        <v>420658</v>
      </c>
      <c r="G60" s="584">
        <v>403748</v>
      </c>
      <c r="H60" s="584">
        <v>344414</v>
      </c>
      <c r="I60" s="584">
        <v>308632</v>
      </c>
      <c r="J60" s="584">
        <v>305241</v>
      </c>
      <c r="K60" s="567">
        <v>285687</v>
      </c>
      <c r="L60" s="584">
        <v>272651</v>
      </c>
      <c r="M60" s="567">
        <v>287597</v>
      </c>
      <c r="N60" s="567">
        <v>271651</v>
      </c>
      <c r="O60" s="567">
        <v>247286</v>
      </c>
      <c r="P60" s="567">
        <v>196275</v>
      </c>
      <c r="Q60" s="1491">
        <v>191792</v>
      </c>
      <c r="R60" s="964"/>
    </row>
    <row r="61" spans="2:23" ht="24.75" customHeight="1" thickTop="1">
      <c r="B61" s="1568" t="s">
        <v>596</v>
      </c>
      <c r="C61" s="1568"/>
      <c r="D61" s="1568"/>
      <c r="E61" s="1568"/>
      <c r="F61" s="1568"/>
      <c r="G61" s="1568"/>
      <c r="H61" s="1568"/>
      <c r="I61" s="1568"/>
      <c r="J61" s="1568"/>
      <c r="K61" s="1568"/>
      <c r="N61" s="816"/>
      <c r="O61" s="816"/>
      <c r="P61" s="816"/>
      <c r="Q61" s="816"/>
    </row>
    <row r="62" spans="2:23" ht="9" customHeight="1">
      <c r="B62" s="1569"/>
      <c r="C62" s="1569"/>
      <c r="D62" s="1569"/>
      <c r="E62" s="1569"/>
      <c r="F62" s="1569"/>
      <c r="G62" s="1569"/>
      <c r="H62" s="1569"/>
      <c r="I62" s="1569"/>
      <c r="J62" s="1569"/>
      <c r="K62" s="1569"/>
    </row>
    <row r="63" spans="2:23" ht="8.25" customHeight="1">
      <c r="B63" s="1567" t="s">
        <v>578</v>
      </c>
      <c r="C63" s="1567"/>
      <c r="D63" s="1567"/>
      <c r="E63" s="1567"/>
      <c r="F63" s="1567"/>
      <c r="G63" s="1567"/>
      <c r="H63" s="1567"/>
      <c r="I63" s="1567"/>
      <c r="J63" s="1567"/>
      <c r="K63" s="1567"/>
    </row>
    <row r="64" spans="2:23" ht="10.5" customHeight="1">
      <c r="B64" s="1567"/>
      <c r="C64" s="1567"/>
      <c r="D64" s="1567"/>
      <c r="E64" s="1567"/>
      <c r="F64" s="1567"/>
      <c r="G64" s="1567"/>
      <c r="H64" s="1567"/>
      <c r="I64" s="1567"/>
      <c r="J64" s="1567"/>
      <c r="K64" s="1567"/>
    </row>
    <row r="65" spans="2:13" ht="10.5" customHeight="1">
      <c r="B65" s="1567"/>
      <c r="C65" s="1567"/>
      <c r="D65" s="1567"/>
      <c r="E65" s="1567"/>
      <c r="F65" s="1567"/>
      <c r="G65" s="1567"/>
      <c r="H65" s="1567"/>
      <c r="I65" s="1567"/>
      <c r="J65" s="1567"/>
      <c r="K65" s="1567"/>
    </row>
    <row r="66" spans="2:13" ht="10.5" customHeight="1">
      <c r="B66" s="1566" t="s">
        <v>638</v>
      </c>
      <c r="C66" s="1566"/>
      <c r="D66" s="1566"/>
      <c r="E66" s="1566"/>
      <c r="F66" s="1566"/>
      <c r="G66" s="1566"/>
      <c r="H66" s="1566"/>
      <c r="I66" s="1566"/>
      <c r="J66" s="1566"/>
      <c r="K66" s="1566"/>
      <c r="L66" s="1566"/>
      <c r="M66" s="1398"/>
    </row>
    <row r="67" spans="2:13">
      <c r="B67" s="1566"/>
      <c r="C67" s="1566"/>
      <c r="D67" s="1566"/>
      <c r="E67" s="1566"/>
      <c r="F67" s="1566"/>
      <c r="G67" s="1566"/>
      <c r="H67" s="1566"/>
      <c r="I67" s="1566"/>
      <c r="J67" s="1566"/>
      <c r="K67" s="1566"/>
      <c r="L67" s="1566"/>
      <c r="M67" s="1398"/>
    </row>
    <row r="68" spans="2:13">
      <c r="B68" s="1566"/>
      <c r="C68" s="1566"/>
      <c r="D68" s="1566"/>
      <c r="E68" s="1566"/>
      <c r="F68" s="1566"/>
      <c r="G68" s="1566"/>
      <c r="H68" s="1566"/>
      <c r="I68" s="1566"/>
      <c r="J68" s="1566"/>
      <c r="K68" s="1566"/>
      <c r="L68" s="1566"/>
      <c r="M68" s="1398"/>
    </row>
  </sheetData>
  <mergeCells count="19">
    <mergeCell ref="P3:P4"/>
    <mergeCell ref="Q3:Q4"/>
    <mergeCell ref="M3:M4"/>
    <mergeCell ref="N3:N4"/>
    <mergeCell ref="O3:O4"/>
    <mergeCell ref="B66:L68"/>
    <mergeCell ref="B63:K65"/>
    <mergeCell ref="B61:K62"/>
    <mergeCell ref="K3:K4"/>
    <mergeCell ref="J3:J4"/>
    <mergeCell ref="I3:I4"/>
    <mergeCell ref="F3:F4"/>
    <mergeCell ref="H3:H4"/>
    <mergeCell ref="G3:G4"/>
    <mergeCell ref="L3:L4"/>
    <mergeCell ref="D3:D4"/>
    <mergeCell ref="E3:E4"/>
    <mergeCell ref="B59:C59"/>
    <mergeCell ref="B3:C4"/>
  </mergeCells>
  <phoneticPr fontId="2"/>
  <printOptions horizontalCentered="1"/>
  <pageMargins left="0.45" right="0.56000000000000005" top="0.79" bottom="0.44" header="0.27559055118110237" footer="0.35433070866141736"/>
  <pageSetup paperSize="8" scale="5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0"/>
  <sheetViews>
    <sheetView showGridLines="0" view="pageBreakPreview" zoomScale="40" zoomScaleNormal="40" zoomScaleSheetLayoutView="40" workbookViewId="0"/>
  </sheetViews>
  <sheetFormatPr defaultColWidth="9" defaultRowHeight="28.5" customHeight="1"/>
  <cols>
    <col min="1" max="1" width="3.625" style="1" customWidth="1"/>
    <col min="2" max="2" width="54.5" style="11" customWidth="1"/>
    <col min="3" max="7" width="17.625" style="82" customWidth="1"/>
    <col min="8" max="8" width="17" style="81" customWidth="1"/>
    <col min="9" max="15" width="17.625" style="81" customWidth="1"/>
    <col min="16" max="17" width="17.625" style="71" customWidth="1"/>
    <col min="18" max="22" width="17.625" style="1" customWidth="1"/>
    <col min="23" max="16384" width="9" style="1"/>
  </cols>
  <sheetData>
    <row r="1" spans="1:22" ht="48.75" customHeight="1">
      <c r="A1" s="48" t="s">
        <v>507</v>
      </c>
      <c r="B1" s="48"/>
      <c r="C1" s="125"/>
      <c r="D1" s="125"/>
      <c r="E1" s="126"/>
      <c r="F1" s="126"/>
      <c r="G1" s="126"/>
      <c r="H1" s="126"/>
      <c r="I1" s="1"/>
      <c r="J1" s="1"/>
      <c r="K1" s="1"/>
      <c r="L1" s="1"/>
      <c r="M1" s="1"/>
      <c r="N1" s="1"/>
      <c r="O1" s="1"/>
      <c r="P1" s="1"/>
      <c r="Q1" s="1"/>
    </row>
    <row r="2" spans="1:22" ht="30">
      <c r="B2" s="3"/>
      <c r="C2" s="125"/>
      <c r="D2" s="125"/>
      <c r="E2" s="126"/>
      <c r="F2" s="126"/>
      <c r="G2" s="126"/>
      <c r="H2" s="127"/>
      <c r="I2" s="1"/>
      <c r="K2" s="95"/>
      <c r="L2" s="95"/>
      <c r="M2" s="1"/>
      <c r="N2" s="1"/>
      <c r="O2" s="1"/>
      <c r="P2" s="1"/>
      <c r="Q2" s="95"/>
      <c r="V2" s="95" t="s">
        <v>499</v>
      </c>
    </row>
    <row r="3" spans="1:22" s="4" customFormat="1" ht="49.5" customHeight="1">
      <c r="B3" s="42"/>
      <c r="C3" s="1584" t="s">
        <v>0</v>
      </c>
      <c r="D3" s="1585"/>
      <c r="E3" s="1585"/>
      <c r="F3" s="1586"/>
      <c r="G3" s="1584" t="s">
        <v>512</v>
      </c>
      <c r="H3" s="1585"/>
      <c r="I3" s="1585"/>
      <c r="J3" s="1586"/>
      <c r="K3" s="1579" t="s">
        <v>1</v>
      </c>
      <c r="L3" s="1580"/>
      <c r="M3" s="1580"/>
      <c r="N3" s="1581"/>
      <c r="O3" s="1579" t="s">
        <v>20</v>
      </c>
      <c r="P3" s="1580"/>
      <c r="Q3" s="1580"/>
      <c r="R3" s="1581"/>
      <c r="S3" s="1579" t="s">
        <v>30</v>
      </c>
      <c r="T3" s="1580"/>
      <c r="U3" s="1580"/>
      <c r="V3" s="1581"/>
    </row>
    <row r="4" spans="1:22" s="5" customFormat="1" ht="61.5" customHeight="1">
      <c r="B4" s="43"/>
      <c r="C4" s="1577" t="s">
        <v>18</v>
      </c>
      <c r="D4" s="1575" t="s">
        <v>31</v>
      </c>
      <c r="E4" s="1582" t="s">
        <v>70</v>
      </c>
      <c r="F4" s="1587" t="s">
        <v>87</v>
      </c>
      <c r="G4" s="1577" t="s">
        <v>18</v>
      </c>
      <c r="H4" s="1582" t="s">
        <v>31</v>
      </c>
      <c r="I4" s="1582" t="s">
        <v>70</v>
      </c>
      <c r="J4" s="1587" t="s">
        <v>87</v>
      </c>
      <c r="K4" s="1577" t="s">
        <v>18</v>
      </c>
      <c r="L4" s="1575" t="s">
        <v>31</v>
      </c>
      <c r="M4" s="1582" t="s">
        <v>70</v>
      </c>
      <c r="N4" s="1587" t="s">
        <v>87</v>
      </c>
      <c r="O4" s="1577" t="s">
        <v>18</v>
      </c>
      <c r="P4" s="1575" t="s">
        <v>31</v>
      </c>
      <c r="Q4" s="1582" t="s">
        <v>70</v>
      </c>
      <c r="R4" s="1587" t="s">
        <v>87</v>
      </c>
      <c r="S4" s="1589" t="s">
        <v>18</v>
      </c>
      <c r="T4" s="1582" t="s">
        <v>31</v>
      </c>
      <c r="U4" s="1582" t="s">
        <v>70</v>
      </c>
      <c r="V4" s="1587" t="s">
        <v>87</v>
      </c>
    </row>
    <row r="5" spans="1:22" s="6" customFormat="1" ht="61.5" customHeight="1">
      <c r="B5" s="44"/>
      <c r="C5" s="1578"/>
      <c r="D5" s="1576"/>
      <c r="E5" s="1583"/>
      <c r="F5" s="1588"/>
      <c r="G5" s="1578"/>
      <c r="H5" s="1583"/>
      <c r="I5" s="1583"/>
      <c r="J5" s="1588"/>
      <c r="K5" s="1578"/>
      <c r="L5" s="1576"/>
      <c r="M5" s="1583"/>
      <c r="N5" s="1588"/>
      <c r="O5" s="1578"/>
      <c r="P5" s="1576"/>
      <c r="Q5" s="1583"/>
      <c r="R5" s="1588"/>
      <c r="S5" s="1590"/>
      <c r="T5" s="1583"/>
      <c r="U5" s="1583"/>
      <c r="V5" s="1588"/>
    </row>
    <row r="6" spans="1:22" s="7" customFormat="1" ht="49.5" customHeight="1">
      <c r="B6" s="68" t="s">
        <v>21</v>
      </c>
      <c r="C6" s="137">
        <v>999.8</v>
      </c>
      <c r="D6" s="136">
        <v>968.7</v>
      </c>
      <c r="E6" s="208">
        <v>1033</v>
      </c>
      <c r="F6" s="129">
        <v>950.3</v>
      </c>
      <c r="G6" s="137">
        <v>56.2</v>
      </c>
      <c r="H6" s="208">
        <v>56.1</v>
      </c>
      <c r="I6" s="208">
        <v>75.900000000000006</v>
      </c>
      <c r="J6" s="129">
        <v>66.8</v>
      </c>
      <c r="K6" s="137">
        <v>-3.9</v>
      </c>
      <c r="L6" s="136">
        <v>1.4</v>
      </c>
      <c r="M6" s="208">
        <v>11.6</v>
      </c>
      <c r="N6" s="129">
        <v>5.5</v>
      </c>
      <c r="O6" s="137">
        <v>-4.0999999999999996</v>
      </c>
      <c r="P6" s="136">
        <v>2</v>
      </c>
      <c r="Q6" s="208">
        <v>12.4</v>
      </c>
      <c r="R6" s="129">
        <v>3.8</v>
      </c>
      <c r="S6" s="137">
        <v>406.8</v>
      </c>
      <c r="T6" s="208">
        <v>378</v>
      </c>
      <c r="U6" s="208">
        <v>392.2</v>
      </c>
      <c r="V6" s="129">
        <v>383.5</v>
      </c>
    </row>
    <row r="7" spans="1:22" s="7" customFormat="1" ht="49.5" customHeight="1">
      <c r="B7" s="67" t="s">
        <v>22</v>
      </c>
      <c r="C7" s="138">
        <v>876.1</v>
      </c>
      <c r="D7" s="153">
        <v>1015.5</v>
      </c>
      <c r="E7" s="209">
        <v>1052.0999999999999</v>
      </c>
      <c r="F7" s="130">
        <v>889</v>
      </c>
      <c r="G7" s="138">
        <v>37.1</v>
      </c>
      <c r="H7" s="209">
        <v>41.7</v>
      </c>
      <c r="I7" s="209">
        <v>57.8</v>
      </c>
      <c r="J7" s="130">
        <v>31.3</v>
      </c>
      <c r="K7" s="138">
        <v>13.5</v>
      </c>
      <c r="L7" s="153">
        <v>17.600000000000001</v>
      </c>
      <c r="M7" s="209">
        <v>31.3</v>
      </c>
      <c r="N7" s="130">
        <v>8</v>
      </c>
      <c r="O7" s="138">
        <v>12.6</v>
      </c>
      <c r="P7" s="153">
        <v>28.7</v>
      </c>
      <c r="Q7" s="209">
        <v>32.6</v>
      </c>
      <c r="R7" s="130">
        <v>9.6999999999999993</v>
      </c>
      <c r="S7" s="138">
        <v>483.4</v>
      </c>
      <c r="T7" s="209">
        <v>543.70000000000005</v>
      </c>
      <c r="U7" s="209">
        <v>541.20000000000005</v>
      </c>
      <c r="V7" s="130">
        <v>520.1</v>
      </c>
    </row>
    <row r="8" spans="1:22" s="7" customFormat="1" ht="49.5" customHeight="1">
      <c r="B8" s="67" t="s">
        <v>23</v>
      </c>
      <c r="C8" s="138">
        <v>550.70000000000005</v>
      </c>
      <c r="D8" s="153">
        <v>616.5</v>
      </c>
      <c r="E8" s="209">
        <v>693.2</v>
      </c>
      <c r="F8" s="130">
        <v>575.5</v>
      </c>
      <c r="G8" s="138">
        <v>31.9</v>
      </c>
      <c r="H8" s="209">
        <v>36.299999999999997</v>
      </c>
      <c r="I8" s="209">
        <v>41.7</v>
      </c>
      <c r="J8" s="130">
        <v>34.6</v>
      </c>
      <c r="K8" s="138">
        <v>4.8</v>
      </c>
      <c r="L8" s="153">
        <v>9.1</v>
      </c>
      <c r="M8" s="209">
        <v>13.2</v>
      </c>
      <c r="N8" s="130">
        <v>8.8000000000000007</v>
      </c>
      <c r="O8" s="138">
        <v>2.9</v>
      </c>
      <c r="P8" s="153">
        <v>6.8</v>
      </c>
      <c r="Q8" s="209">
        <v>9.8000000000000007</v>
      </c>
      <c r="R8" s="130">
        <v>5.8</v>
      </c>
      <c r="S8" s="138">
        <v>255.5</v>
      </c>
      <c r="T8" s="209">
        <v>259.5</v>
      </c>
      <c r="U8" s="209">
        <v>272.3</v>
      </c>
      <c r="V8" s="130">
        <v>265.89999999999998</v>
      </c>
    </row>
    <row r="9" spans="1:22" s="7" customFormat="1" ht="49.5" customHeight="1">
      <c r="B9" s="67" t="s">
        <v>2</v>
      </c>
      <c r="C9" s="138">
        <v>1366.9</v>
      </c>
      <c r="D9" s="153">
        <v>1383.1</v>
      </c>
      <c r="E9" s="209">
        <v>1683.8</v>
      </c>
      <c r="F9" s="130">
        <v>1494.7</v>
      </c>
      <c r="G9" s="138">
        <v>46.5</v>
      </c>
      <c r="H9" s="209">
        <v>52.9</v>
      </c>
      <c r="I9" s="209">
        <v>51.7</v>
      </c>
      <c r="J9" s="130">
        <v>52.6</v>
      </c>
      <c r="K9" s="138">
        <v>4.0999999999999996</v>
      </c>
      <c r="L9" s="153">
        <v>11.4</v>
      </c>
      <c r="M9" s="209">
        <v>12.2</v>
      </c>
      <c r="N9" s="130">
        <v>14.5</v>
      </c>
      <c r="O9" s="138">
        <v>-4.0999999999999996</v>
      </c>
      <c r="P9" s="153">
        <v>5.3</v>
      </c>
      <c r="Q9" s="209">
        <v>7.8</v>
      </c>
      <c r="R9" s="130">
        <v>12.3</v>
      </c>
      <c r="S9" s="138">
        <v>419.4</v>
      </c>
      <c r="T9" s="209">
        <v>420</v>
      </c>
      <c r="U9" s="209">
        <v>409.9</v>
      </c>
      <c r="V9" s="130">
        <v>416.7</v>
      </c>
    </row>
    <row r="10" spans="1:22" s="7" customFormat="1" ht="49.5" customHeight="1">
      <c r="B10" s="67" t="s">
        <v>3</v>
      </c>
      <c r="C10" s="138">
        <v>67.099999999999994</v>
      </c>
      <c r="D10" s="153">
        <v>48.1</v>
      </c>
      <c r="E10" s="209">
        <v>49.4</v>
      </c>
      <c r="F10" s="130">
        <v>61.7</v>
      </c>
      <c r="G10" s="138">
        <v>7.2</v>
      </c>
      <c r="H10" s="209">
        <v>6.5</v>
      </c>
      <c r="I10" s="209">
        <v>4.5</v>
      </c>
      <c r="J10" s="130">
        <v>7.1</v>
      </c>
      <c r="K10" s="138">
        <v>-3</v>
      </c>
      <c r="L10" s="153">
        <v>-3.4</v>
      </c>
      <c r="M10" s="209">
        <v>-2.4</v>
      </c>
      <c r="N10" s="130">
        <v>-5.4</v>
      </c>
      <c r="O10" s="138">
        <v>6.4</v>
      </c>
      <c r="P10" s="153">
        <v>2.5</v>
      </c>
      <c r="Q10" s="209">
        <v>-0.4</v>
      </c>
      <c r="R10" s="130">
        <v>2.6</v>
      </c>
      <c r="S10" s="138">
        <v>295.39999999999998</v>
      </c>
      <c r="T10" s="209">
        <v>264.89999999999998</v>
      </c>
      <c r="U10" s="209">
        <v>240.4</v>
      </c>
      <c r="V10" s="130">
        <v>259.8</v>
      </c>
    </row>
    <row r="11" spans="1:22" s="7" customFormat="1" ht="49.5" customHeight="1" thickBot="1">
      <c r="B11" s="68" t="s">
        <v>4</v>
      </c>
      <c r="C11" s="154">
        <v>-16.2</v>
      </c>
      <c r="D11" s="135">
        <v>-17.3</v>
      </c>
      <c r="E11" s="210">
        <v>-17.3</v>
      </c>
      <c r="F11" s="131">
        <v>-15.3</v>
      </c>
      <c r="G11" s="154">
        <v>-0.7</v>
      </c>
      <c r="H11" s="210">
        <v>-0.8</v>
      </c>
      <c r="I11" s="210">
        <v>0</v>
      </c>
      <c r="J11" s="131">
        <v>-0.3</v>
      </c>
      <c r="K11" s="154">
        <v>0.6</v>
      </c>
      <c r="L11" s="135">
        <v>1.3</v>
      </c>
      <c r="M11" s="210">
        <v>-1.4</v>
      </c>
      <c r="N11" s="131">
        <v>1.9</v>
      </c>
      <c r="O11" s="120" t="s">
        <v>25</v>
      </c>
      <c r="P11" s="212" t="s">
        <v>25</v>
      </c>
      <c r="Q11" s="212" t="s">
        <v>13</v>
      </c>
      <c r="R11" s="155">
        <v>0.3</v>
      </c>
      <c r="S11" s="138">
        <v>300.39999999999998</v>
      </c>
      <c r="T11" s="210">
        <v>250.9</v>
      </c>
      <c r="U11" s="212">
        <v>264.7</v>
      </c>
      <c r="V11" s="155">
        <v>240.4</v>
      </c>
    </row>
    <row r="12" spans="1:22" s="9" customFormat="1" ht="49.5" customHeight="1" thickTop="1">
      <c r="B12" s="69" t="s">
        <v>5</v>
      </c>
      <c r="C12" s="139">
        <v>3844.4</v>
      </c>
      <c r="D12" s="156">
        <v>4014.6</v>
      </c>
      <c r="E12" s="211">
        <v>4494.2</v>
      </c>
      <c r="F12" s="132">
        <v>3955.9</v>
      </c>
      <c r="G12" s="139">
        <v>178.9</v>
      </c>
      <c r="H12" s="211">
        <v>192.7</v>
      </c>
      <c r="I12" s="211">
        <v>231.6</v>
      </c>
      <c r="J12" s="132">
        <v>192.1</v>
      </c>
      <c r="K12" s="139">
        <v>16.100000000000001</v>
      </c>
      <c r="L12" s="156">
        <v>37.5</v>
      </c>
      <c r="M12" s="211">
        <v>64.5</v>
      </c>
      <c r="N12" s="132">
        <v>33.299999999999997</v>
      </c>
      <c r="O12" s="139">
        <v>13.7</v>
      </c>
      <c r="P12" s="156">
        <v>45.3</v>
      </c>
      <c r="Q12" s="211">
        <v>62.2</v>
      </c>
      <c r="R12" s="132">
        <v>34.5</v>
      </c>
      <c r="S12" s="139">
        <v>2160.9</v>
      </c>
      <c r="T12" s="211">
        <v>2117</v>
      </c>
      <c r="U12" s="211">
        <v>2120.6</v>
      </c>
      <c r="V12" s="132">
        <v>2086.4</v>
      </c>
    </row>
    <row r="13" spans="1:22" s="9" customFormat="1" ht="43.5" customHeight="1">
      <c r="B13" s="1597" t="s">
        <v>608</v>
      </c>
      <c r="C13" s="1598"/>
      <c r="D13" s="1598"/>
      <c r="E13" s="1598"/>
      <c r="F13" s="1598"/>
      <c r="G13" s="1598"/>
      <c r="H13" s="1598"/>
      <c r="I13" s="1598"/>
      <c r="J13" s="1598"/>
      <c r="K13" s="1598"/>
      <c r="L13" s="1598"/>
      <c r="M13" s="1598"/>
      <c r="N13" s="1598"/>
      <c r="O13" s="1598"/>
      <c r="P13" s="1598"/>
      <c r="Q13" s="1598"/>
      <c r="R13" s="1598"/>
      <c r="S13" s="1598"/>
      <c r="T13" s="1598"/>
      <c r="U13" s="1598"/>
      <c r="V13" s="1598"/>
    </row>
    <row r="14" spans="1:22" s="4" customFormat="1" ht="49.5" customHeight="1">
      <c r="B14" s="1599"/>
      <c r="C14" s="1599"/>
      <c r="D14" s="1599"/>
      <c r="E14" s="1599"/>
      <c r="F14" s="1599"/>
      <c r="G14" s="1599"/>
      <c r="H14" s="1599"/>
      <c r="I14" s="1599"/>
      <c r="J14" s="1599"/>
      <c r="K14" s="1599"/>
      <c r="L14" s="1599"/>
      <c r="M14" s="1599"/>
      <c r="N14" s="1599"/>
      <c r="O14" s="1599"/>
      <c r="P14" s="1599"/>
      <c r="Q14" s="1599"/>
      <c r="R14" s="1599"/>
      <c r="S14" s="1599"/>
      <c r="T14" s="1599"/>
      <c r="U14" s="1599"/>
      <c r="V14" s="1599"/>
    </row>
    <row r="15" spans="1:22" ht="48.75" customHeight="1">
      <c r="A15" s="48" t="s">
        <v>508</v>
      </c>
      <c r="B15" s="48"/>
    </row>
    <row r="16" spans="1:22" ht="30" customHeight="1">
      <c r="B16" s="3"/>
      <c r="E16" s="80"/>
      <c r="F16" s="80"/>
      <c r="G16" s="80"/>
      <c r="J16" s="80"/>
      <c r="K16" s="80"/>
      <c r="L16" s="80"/>
      <c r="Q16" s="95" t="s">
        <v>499</v>
      </c>
    </row>
    <row r="17" spans="1:19" ht="49.5" customHeight="1">
      <c r="A17" s="4"/>
      <c r="B17" s="42"/>
      <c r="C17" s="1579" t="s">
        <v>41</v>
      </c>
      <c r="D17" s="1580"/>
      <c r="E17" s="1580"/>
      <c r="F17" s="1580"/>
      <c r="G17" s="1581"/>
      <c r="H17" s="1579" t="s">
        <v>42</v>
      </c>
      <c r="I17" s="1580"/>
      <c r="J17" s="1580"/>
      <c r="K17" s="1580"/>
      <c r="L17" s="1581"/>
      <c r="M17" s="1579" t="s">
        <v>43</v>
      </c>
      <c r="N17" s="1580"/>
      <c r="O17" s="1580"/>
      <c r="P17" s="1580"/>
      <c r="Q17" s="1581"/>
    </row>
    <row r="18" spans="1:19" ht="32.25" customHeight="1">
      <c r="A18" s="5"/>
      <c r="B18" s="43"/>
      <c r="C18" s="1591" t="s">
        <v>82</v>
      </c>
      <c r="D18" s="1591" t="s">
        <v>44</v>
      </c>
      <c r="E18" s="1591" t="s">
        <v>45</v>
      </c>
      <c r="F18" s="1591" t="s">
        <v>46</v>
      </c>
      <c r="G18" s="1594" t="s">
        <v>47</v>
      </c>
      <c r="H18" s="1591" t="s">
        <v>82</v>
      </c>
      <c r="I18" s="1591" t="s">
        <v>44</v>
      </c>
      <c r="J18" s="1591" t="s">
        <v>45</v>
      </c>
      <c r="K18" s="1591" t="s">
        <v>46</v>
      </c>
      <c r="L18" s="1594" t="s">
        <v>47</v>
      </c>
      <c r="M18" s="1591" t="s">
        <v>82</v>
      </c>
      <c r="N18" s="1591" t="s">
        <v>44</v>
      </c>
      <c r="O18" s="1591" t="s">
        <v>45</v>
      </c>
      <c r="P18" s="1591" t="s">
        <v>46</v>
      </c>
      <c r="Q18" s="1594" t="s">
        <v>47</v>
      </c>
    </row>
    <row r="19" spans="1:19" ht="32.25" customHeight="1">
      <c r="A19" s="6"/>
      <c r="B19" s="44"/>
      <c r="C19" s="1592"/>
      <c r="D19" s="1592"/>
      <c r="E19" s="1592"/>
      <c r="F19" s="1592"/>
      <c r="G19" s="1595"/>
      <c r="H19" s="1592"/>
      <c r="I19" s="1592"/>
      <c r="J19" s="1592"/>
      <c r="K19" s="1592"/>
      <c r="L19" s="1595"/>
      <c r="M19" s="1592"/>
      <c r="N19" s="1592"/>
      <c r="O19" s="1592"/>
      <c r="P19" s="1592"/>
      <c r="Q19" s="1595"/>
    </row>
    <row r="20" spans="1:19" ht="49.5" customHeight="1">
      <c r="A20" s="7"/>
      <c r="B20" s="65" t="s">
        <v>48</v>
      </c>
      <c r="C20" s="116">
        <v>945</v>
      </c>
      <c r="D20" s="116">
        <v>970.8</v>
      </c>
      <c r="E20" s="116">
        <v>1132.0999999999999</v>
      </c>
      <c r="F20" s="116">
        <v>1315.9</v>
      </c>
      <c r="G20" s="117">
        <v>1132.2</v>
      </c>
      <c r="H20" s="116">
        <v>55.1</v>
      </c>
      <c r="I20" s="116">
        <v>46.6</v>
      </c>
      <c r="J20" s="116">
        <v>53.6</v>
      </c>
      <c r="K20" s="116">
        <v>88.8</v>
      </c>
      <c r="L20" s="117">
        <v>78.900000000000006</v>
      </c>
      <c r="M20" s="116">
        <v>12.6</v>
      </c>
      <c r="N20" s="116">
        <v>16</v>
      </c>
      <c r="O20" s="116">
        <v>15.8</v>
      </c>
      <c r="P20" s="116">
        <v>32.700000000000003</v>
      </c>
      <c r="Q20" s="117">
        <v>21.8</v>
      </c>
    </row>
    <row r="21" spans="1:19" ht="49.5" customHeight="1">
      <c r="A21" s="7"/>
      <c r="B21" s="66" t="s">
        <v>49</v>
      </c>
      <c r="C21" s="138">
        <v>1112</v>
      </c>
      <c r="D21" s="118">
        <v>1217.3</v>
      </c>
      <c r="E21" s="118">
        <v>1294.5</v>
      </c>
      <c r="F21" s="118">
        <v>1474</v>
      </c>
      <c r="G21" s="119">
        <v>1418.8</v>
      </c>
      <c r="H21" s="138">
        <v>33.9</v>
      </c>
      <c r="I21" s="118">
        <v>40.799999999999997</v>
      </c>
      <c r="J21" s="118">
        <v>41.3</v>
      </c>
      <c r="K21" s="118">
        <v>41.3</v>
      </c>
      <c r="L21" s="119">
        <v>50.9</v>
      </c>
      <c r="M21" s="138">
        <v>10.6</v>
      </c>
      <c r="N21" s="118">
        <v>18</v>
      </c>
      <c r="O21" s="118">
        <v>18.899999999999999</v>
      </c>
      <c r="P21" s="118">
        <v>18.399999999999999</v>
      </c>
      <c r="Q21" s="119">
        <v>27.7</v>
      </c>
    </row>
    <row r="22" spans="1:19" ht="49.5" customHeight="1">
      <c r="A22" s="7"/>
      <c r="B22" s="67" t="s">
        <v>50</v>
      </c>
      <c r="C22" s="138">
        <v>625.9</v>
      </c>
      <c r="D22" s="118">
        <v>679.2</v>
      </c>
      <c r="E22" s="118">
        <v>717.2</v>
      </c>
      <c r="F22" s="118">
        <v>760.2</v>
      </c>
      <c r="G22" s="119">
        <v>682.3</v>
      </c>
      <c r="H22" s="138">
        <v>44.1</v>
      </c>
      <c r="I22" s="118">
        <v>43.4</v>
      </c>
      <c r="J22" s="118">
        <v>48.8</v>
      </c>
      <c r="K22" s="118">
        <v>53.8</v>
      </c>
      <c r="L22" s="119">
        <v>41.5</v>
      </c>
      <c r="M22" s="138">
        <v>15.6</v>
      </c>
      <c r="N22" s="118">
        <v>16.600000000000001</v>
      </c>
      <c r="O22" s="118">
        <v>21.8</v>
      </c>
      <c r="P22" s="118">
        <v>23.3</v>
      </c>
      <c r="Q22" s="119">
        <v>11.8</v>
      </c>
    </row>
    <row r="23" spans="1:19" ht="49.5" customHeight="1">
      <c r="A23" s="7"/>
      <c r="B23" s="67" t="s">
        <v>51</v>
      </c>
      <c r="C23" s="138">
        <v>504.3</v>
      </c>
      <c r="D23" s="118">
        <v>422.8</v>
      </c>
      <c r="E23" s="118">
        <v>382.7</v>
      </c>
      <c r="F23" s="118">
        <v>347</v>
      </c>
      <c r="G23" s="119">
        <v>277.60000000000002</v>
      </c>
      <c r="H23" s="138">
        <v>26.2</v>
      </c>
      <c r="I23" s="118">
        <v>24</v>
      </c>
      <c r="J23" s="118">
        <v>25</v>
      </c>
      <c r="K23" s="118">
        <v>21.3</v>
      </c>
      <c r="L23" s="119">
        <v>0.5</v>
      </c>
      <c r="M23" s="138">
        <v>10.8</v>
      </c>
      <c r="N23" s="118">
        <v>9.6</v>
      </c>
      <c r="O23" s="118">
        <v>11.7</v>
      </c>
      <c r="P23" s="118">
        <v>8</v>
      </c>
      <c r="Q23" s="119">
        <v>-13.1</v>
      </c>
    </row>
    <row r="24" spans="1:19" ht="49.5" customHeight="1">
      <c r="A24" s="7"/>
      <c r="B24" s="67" t="s">
        <v>52</v>
      </c>
      <c r="C24" s="138">
        <v>802.7</v>
      </c>
      <c r="D24" s="118">
        <v>882.1</v>
      </c>
      <c r="E24" s="118">
        <v>927.1</v>
      </c>
      <c r="F24" s="118">
        <v>1274.5</v>
      </c>
      <c r="G24" s="119">
        <v>1264.5999999999999</v>
      </c>
      <c r="H24" s="138">
        <v>51.2</v>
      </c>
      <c r="I24" s="118">
        <v>39.299999999999997</v>
      </c>
      <c r="J24" s="118">
        <v>38.4</v>
      </c>
      <c r="K24" s="118">
        <v>38.6</v>
      </c>
      <c r="L24" s="119">
        <v>33.4</v>
      </c>
      <c r="M24" s="138">
        <v>11.4</v>
      </c>
      <c r="N24" s="118">
        <v>8</v>
      </c>
      <c r="O24" s="118">
        <v>5.6</v>
      </c>
      <c r="P24" s="118">
        <v>4.4000000000000004</v>
      </c>
      <c r="Q24" s="119">
        <v>0.9</v>
      </c>
    </row>
    <row r="25" spans="1:19" ht="49.5" customHeight="1">
      <c r="A25" s="7"/>
      <c r="B25" s="67" t="s">
        <v>53</v>
      </c>
      <c r="C25" s="138">
        <v>1033.5999999999999</v>
      </c>
      <c r="D25" s="118">
        <v>1086.9000000000001</v>
      </c>
      <c r="E25" s="118">
        <v>1054.8</v>
      </c>
      <c r="F25" s="118">
        <v>1020.1</v>
      </c>
      <c r="G25" s="119">
        <v>646.9</v>
      </c>
      <c r="H25" s="138">
        <v>27.2</v>
      </c>
      <c r="I25" s="118">
        <v>28</v>
      </c>
      <c r="J25" s="118">
        <v>26.8</v>
      </c>
      <c r="K25" s="118">
        <v>27.3</v>
      </c>
      <c r="L25" s="119">
        <v>24</v>
      </c>
      <c r="M25" s="138">
        <v>4.2</v>
      </c>
      <c r="N25" s="118">
        <v>4.5999999999999996</v>
      </c>
      <c r="O25" s="118">
        <v>1.9</v>
      </c>
      <c r="P25" s="118">
        <v>1</v>
      </c>
      <c r="Q25" s="119">
        <v>-1</v>
      </c>
    </row>
    <row r="26" spans="1:19" ht="49.5" customHeight="1">
      <c r="A26" s="7"/>
      <c r="B26" s="67" t="s">
        <v>54</v>
      </c>
      <c r="C26" s="138">
        <v>77.8</v>
      </c>
      <c r="D26" s="118">
        <v>138.30000000000001</v>
      </c>
      <c r="E26" s="118">
        <v>152.1</v>
      </c>
      <c r="F26" s="118">
        <v>68.599999999999994</v>
      </c>
      <c r="G26" s="119">
        <v>90.7</v>
      </c>
      <c r="H26" s="138">
        <v>65</v>
      </c>
      <c r="I26" s="118">
        <v>22.5</v>
      </c>
      <c r="J26" s="118">
        <v>22.5</v>
      </c>
      <c r="K26" s="118">
        <v>6.6</v>
      </c>
      <c r="L26" s="119">
        <v>6.4</v>
      </c>
      <c r="M26" s="138">
        <v>3.7</v>
      </c>
      <c r="N26" s="118">
        <v>2.6</v>
      </c>
      <c r="O26" s="118">
        <v>2.1</v>
      </c>
      <c r="P26" s="118">
        <v>2.6</v>
      </c>
      <c r="Q26" s="119">
        <v>-0.5</v>
      </c>
    </row>
    <row r="27" spans="1:19" ht="49.5" customHeight="1" thickBot="1">
      <c r="A27" s="7"/>
      <c r="B27" s="68" t="s">
        <v>55</v>
      </c>
      <c r="C27" s="121">
        <v>-425.4</v>
      </c>
      <c r="D27" s="121">
        <v>-425.3</v>
      </c>
      <c r="E27" s="121">
        <v>-442.3</v>
      </c>
      <c r="F27" s="121">
        <v>-489.3</v>
      </c>
      <c r="G27" s="122">
        <v>-346.9</v>
      </c>
      <c r="H27" s="121" t="s">
        <v>83</v>
      </c>
      <c r="I27" s="121">
        <v>-2.4</v>
      </c>
      <c r="J27" s="121">
        <v>-1.9</v>
      </c>
      <c r="K27" s="121" t="s">
        <v>56</v>
      </c>
      <c r="L27" s="122" t="s">
        <v>56</v>
      </c>
      <c r="M27" s="121">
        <v>-3.4</v>
      </c>
      <c r="N27" s="121">
        <v>0.8</v>
      </c>
      <c r="O27" s="121">
        <v>0.2</v>
      </c>
      <c r="P27" s="121">
        <v>2</v>
      </c>
      <c r="Q27" s="122">
        <v>4.4000000000000004</v>
      </c>
    </row>
    <row r="28" spans="1:19" ht="49.5" customHeight="1" thickTop="1">
      <c r="A28" s="9"/>
      <c r="B28" s="69" t="s">
        <v>57</v>
      </c>
      <c r="C28" s="123">
        <v>4675.8999999999996</v>
      </c>
      <c r="D28" s="123">
        <v>4972.1000000000004</v>
      </c>
      <c r="E28" s="123">
        <v>5218.2</v>
      </c>
      <c r="F28" s="123">
        <v>5771</v>
      </c>
      <c r="G28" s="124">
        <v>5166.2</v>
      </c>
      <c r="H28" s="123">
        <v>244.2</v>
      </c>
      <c r="I28" s="123">
        <v>242.2</v>
      </c>
      <c r="J28" s="123">
        <v>254.5</v>
      </c>
      <c r="K28" s="123">
        <v>277.7</v>
      </c>
      <c r="L28" s="124">
        <v>235.6</v>
      </c>
      <c r="M28" s="123">
        <v>65.5</v>
      </c>
      <c r="N28" s="123">
        <v>76.2</v>
      </c>
      <c r="O28" s="123">
        <v>77.900000000000006</v>
      </c>
      <c r="P28" s="123">
        <v>92.4</v>
      </c>
      <c r="Q28" s="124">
        <v>52</v>
      </c>
    </row>
    <row r="29" spans="1:19" ht="43.5" customHeight="1">
      <c r="A29" s="9"/>
      <c r="B29" s="10"/>
      <c r="C29" s="8"/>
      <c r="D29" s="8"/>
      <c r="E29" s="8"/>
      <c r="F29" s="8"/>
      <c r="G29" s="8"/>
      <c r="H29" s="8"/>
      <c r="I29" s="8"/>
      <c r="J29" s="8"/>
      <c r="K29" s="8"/>
      <c r="L29" s="8"/>
      <c r="M29" s="8"/>
      <c r="N29" s="8"/>
      <c r="O29" s="1"/>
      <c r="P29" s="1"/>
      <c r="Q29" s="1"/>
    </row>
    <row r="30" spans="1:19" ht="49.5" customHeight="1">
      <c r="A30" s="4"/>
      <c r="B30" s="42"/>
      <c r="C30" s="1579" t="s">
        <v>58</v>
      </c>
      <c r="D30" s="1580"/>
      <c r="E30" s="1580"/>
      <c r="F30" s="1580"/>
      <c r="G30" s="1581"/>
      <c r="H30" s="1579" t="s">
        <v>59</v>
      </c>
      <c r="I30" s="1580"/>
      <c r="J30" s="1580"/>
      <c r="K30" s="1580"/>
      <c r="L30" s="1581"/>
      <c r="M30" s="4"/>
      <c r="N30" s="4"/>
      <c r="O30" s="4"/>
      <c r="P30" s="4"/>
      <c r="Q30" s="1"/>
    </row>
    <row r="31" spans="1:19" ht="32.25" customHeight="1">
      <c r="A31" s="5"/>
      <c r="B31" s="43"/>
      <c r="C31" s="1591" t="s">
        <v>82</v>
      </c>
      <c r="D31" s="1593" t="s">
        <v>44</v>
      </c>
      <c r="E31" s="1593" t="s">
        <v>45</v>
      </c>
      <c r="F31" s="1593" t="s">
        <v>46</v>
      </c>
      <c r="G31" s="1596" t="s">
        <v>47</v>
      </c>
      <c r="H31" s="1591" t="s">
        <v>82</v>
      </c>
      <c r="I31" s="1591" t="s">
        <v>44</v>
      </c>
      <c r="J31" s="1591" t="s">
        <v>45</v>
      </c>
      <c r="K31" s="1591" t="s">
        <v>46</v>
      </c>
      <c r="L31" s="1594" t="s">
        <v>47</v>
      </c>
      <c r="M31" s="5"/>
      <c r="N31" s="5"/>
      <c r="O31" s="5"/>
      <c r="P31" s="5"/>
      <c r="Q31" s="1"/>
    </row>
    <row r="32" spans="1:19" ht="32.25" customHeight="1">
      <c r="A32" s="6"/>
      <c r="B32" s="44"/>
      <c r="C32" s="1592"/>
      <c r="D32" s="1592"/>
      <c r="E32" s="1592"/>
      <c r="F32" s="1592"/>
      <c r="G32" s="1595"/>
      <c r="H32" s="1592"/>
      <c r="I32" s="1592"/>
      <c r="J32" s="1592"/>
      <c r="K32" s="1592"/>
      <c r="L32" s="1595"/>
      <c r="M32" s="6"/>
      <c r="N32" s="6"/>
      <c r="O32" s="6"/>
      <c r="P32" s="6"/>
      <c r="Q32" s="81"/>
      <c r="R32" s="71"/>
      <c r="S32" s="71"/>
    </row>
    <row r="33" spans="1:22" ht="49.5" customHeight="1">
      <c r="A33" s="7"/>
      <c r="B33" s="65" t="s">
        <v>48</v>
      </c>
      <c r="C33" s="116">
        <v>8.4</v>
      </c>
      <c r="D33" s="116">
        <v>11.2</v>
      </c>
      <c r="E33" s="116">
        <v>10.1</v>
      </c>
      <c r="F33" s="116">
        <v>23.1</v>
      </c>
      <c r="G33" s="117">
        <v>9.4</v>
      </c>
      <c r="H33" s="116">
        <v>387.3</v>
      </c>
      <c r="I33" s="116">
        <v>325.10000000000002</v>
      </c>
      <c r="J33" s="116">
        <v>355.3</v>
      </c>
      <c r="K33" s="116">
        <v>503.5</v>
      </c>
      <c r="L33" s="117">
        <v>483.8</v>
      </c>
      <c r="M33" s="7"/>
      <c r="N33" s="7"/>
      <c r="O33" s="7"/>
      <c r="P33" s="7"/>
      <c r="Q33" s="81"/>
      <c r="R33" s="71"/>
      <c r="S33" s="71"/>
    </row>
    <row r="34" spans="1:22" ht="49.5" customHeight="1">
      <c r="A34" s="7"/>
      <c r="B34" s="66" t="s">
        <v>49</v>
      </c>
      <c r="C34" s="138">
        <v>17.5</v>
      </c>
      <c r="D34" s="118">
        <v>28.1</v>
      </c>
      <c r="E34" s="118">
        <v>33.299999999999997</v>
      </c>
      <c r="F34" s="118">
        <v>36.1</v>
      </c>
      <c r="G34" s="119">
        <v>31.1</v>
      </c>
      <c r="H34" s="138">
        <v>346.9</v>
      </c>
      <c r="I34" s="118">
        <v>463</v>
      </c>
      <c r="J34" s="118">
        <v>504.3</v>
      </c>
      <c r="K34" s="118">
        <v>591.29999999999995</v>
      </c>
      <c r="L34" s="119">
        <v>469.6</v>
      </c>
      <c r="M34" s="7"/>
      <c r="N34" s="7"/>
      <c r="O34" s="7"/>
      <c r="P34" s="7"/>
      <c r="Q34" s="81"/>
      <c r="R34" s="71"/>
      <c r="S34" s="71"/>
    </row>
    <row r="35" spans="1:22" ht="49.5" customHeight="1">
      <c r="A35" s="7"/>
      <c r="B35" s="67" t="s">
        <v>50</v>
      </c>
      <c r="C35" s="138">
        <v>5.2</v>
      </c>
      <c r="D35" s="118">
        <v>6.7</v>
      </c>
      <c r="E35" s="118">
        <v>8.4</v>
      </c>
      <c r="F35" s="118">
        <v>17</v>
      </c>
      <c r="G35" s="119">
        <v>5.3</v>
      </c>
      <c r="H35" s="138">
        <v>355.3</v>
      </c>
      <c r="I35" s="118">
        <v>360.9</v>
      </c>
      <c r="J35" s="118">
        <v>370.2</v>
      </c>
      <c r="K35" s="118">
        <v>345.4</v>
      </c>
      <c r="L35" s="119">
        <v>284.2</v>
      </c>
      <c r="M35" s="7"/>
      <c r="N35" s="7"/>
      <c r="O35" s="7"/>
      <c r="P35" s="7"/>
      <c r="Q35" s="81"/>
      <c r="R35" s="71"/>
      <c r="S35" s="71"/>
    </row>
    <row r="36" spans="1:22" ht="49.5" customHeight="1">
      <c r="A36" s="7"/>
      <c r="B36" s="67" t="s">
        <v>51</v>
      </c>
      <c r="C36" s="138">
        <v>5.9</v>
      </c>
      <c r="D36" s="118">
        <v>8.1999999999999993</v>
      </c>
      <c r="E36" s="118">
        <v>8.1</v>
      </c>
      <c r="F36" s="118">
        <v>4.7</v>
      </c>
      <c r="G36" s="119">
        <v>-23.5</v>
      </c>
      <c r="H36" s="138">
        <v>280.89999999999998</v>
      </c>
      <c r="I36" s="118">
        <v>232</v>
      </c>
      <c r="J36" s="118">
        <v>272.8</v>
      </c>
      <c r="K36" s="118">
        <v>296.10000000000002</v>
      </c>
      <c r="L36" s="119">
        <v>260.3</v>
      </c>
      <c r="M36" s="7"/>
      <c r="N36" s="7"/>
      <c r="O36" s="7"/>
      <c r="P36" s="7"/>
      <c r="Q36" s="81"/>
      <c r="R36" s="71"/>
      <c r="S36" s="71"/>
    </row>
    <row r="37" spans="1:22" ht="49.5" customHeight="1">
      <c r="A37" s="7"/>
      <c r="B37" s="67" t="s">
        <v>52</v>
      </c>
      <c r="C37" s="138">
        <v>8.1999999999999993</v>
      </c>
      <c r="D37" s="118">
        <v>5.4</v>
      </c>
      <c r="E37" s="118">
        <v>2.5</v>
      </c>
      <c r="F37" s="118">
        <v>0.1</v>
      </c>
      <c r="G37" s="119">
        <v>-5.9</v>
      </c>
      <c r="H37" s="138">
        <v>279.2</v>
      </c>
      <c r="I37" s="118">
        <v>292.3</v>
      </c>
      <c r="J37" s="118">
        <v>316.10000000000002</v>
      </c>
      <c r="K37" s="118">
        <v>335.9</v>
      </c>
      <c r="L37" s="119">
        <v>275</v>
      </c>
      <c r="M37" s="7"/>
      <c r="N37" s="7"/>
      <c r="O37" s="7"/>
      <c r="P37" s="7"/>
      <c r="Q37" s="81"/>
      <c r="R37" s="71"/>
      <c r="S37" s="71"/>
    </row>
    <row r="38" spans="1:22" ht="49.5" customHeight="1">
      <c r="A38" s="7"/>
      <c r="B38" s="67" t="s">
        <v>53</v>
      </c>
      <c r="C38" s="138">
        <v>14</v>
      </c>
      <c r="D38" s="118">
        <v>13.5</v>
      </c>
      <c r="E38" s="118">
        <v>13.5</v>
      </c>
      <c r="F38" s="118">
        <v>12.8</v>
      </c>
      <c r="G38" s="119">
        <v>6.8</v>
      </c>
      <c r="H38" s="138">
        <v>474.9</v>
      </c>
      <c r="I38" s="118">
        <v>441</v>
      </c>
      <c r="J38" s="118">
        <v>363.5</v>
      </c>
      <c r="K38" s="118">
        <v>362.9</v>
      </c>
      <c r="L38" s="119">
        <v>251.6</v>
      </c>
      <c r="M38" s="7"/>
      <c r="N38" s="7"/>
      <c r="O38" s="7"/>
      <c r="P38" s="7"/>
      <c r="Q38" s="81"/>
      <c r="R38" s="71"/>
      <c r="S38" s="71"/>
    </row>
    <row r="39" spans="1:22" ht="49.5" customHeight="1">
      <c r="A39" s="7"/>
      <c r="B39" s="67" t="s">
        <v>54</v>
      </c>
      <c r="C39" s="138">
        <v>-1.1000000000000001</v>
      </c>
      <c r="D39" s="118">
        <v>19.8</v>
      </c>
      <c r="E39" s="118">
        <v>30.6</v>
      </c>
      <c r="F39" s="118">
        <v>7.7</v>
      </c>
      <c r="G39" s="119">
        <v>10.4</v>
      </c>
      <c r="H39" s="138">
        <v>186.4</v>
      </c>
      <c r="I39" s="118">
        <v>176.2</v>
      </c>
      <c r="J39" s="118">
        <v>171.6</v>
      </c>
      <c r="K39" s="118">
        <v>88.1</v>
      </c>
      <c r="L39" s="119">
        <v>59</v>
      </c>
      <c r="M39" s="7"/>
      <c r="N39" s="7"/>
      <c r="O39" s="7"/>
      <c r="P39" s="7"/>
      <c r="Q39" s="81"/>
      <c r="R39" s="71"/>
      <c r="S39" s="71"/>
    </row>
    <row r="40" spans="1:22" ht="49.5" customHeight="1" thickBot="1">
      <c r="A40" s="7"/>
      <c r="B40" s="68" t="s">
        <v>55</v>
      </c>
      <c r="C40" s="121" t="s">
        <v>84</v>
      </c>
      <c r="D40" s="121">
        <v>-14.1</v>
      </c>
      <c r="E40" s="121">
        <v>-16.899999999999999</v>
      </c>
      <c r="F40" s="121" t="s">
        <v>56</v>
      </c>
      <c r="G40" s="122" t="s">
        <v>56</v>
      </c>
      <c r="H40" s="121">
        <v>137.6</v>
      </c>
      <c r="I40" s="121">
        <v>231.2</v>
      </c>
      <c r="J40" s="121">
        <v>265.7</v>
      </c>
      <c r="K40" s="121">
        <v>146.19999999999999</v>
      </c>
      <c r="L40" s="122">
        <v>229.5</v>
      </c>
      <c r="M40" s="7"/>
      <c r="N40" s="7"/>
      <c r="O40" s="7"/>
      <c r="P40" s="7"/>
      <c r="Q40" s="81"/>
      <c r="R40" s="71"/>
      <c r="S40" s="71"/>
    </row>
    <row r="41" spans="1:22" ht="49.5" customHeight="1" thickTop="1">
      <c r="A41" s="9"/>
      <c r="B41" s="69" t="s">
        <v>57</v>
      </c>
      <c r="C41" s="123">
        <v>58.1</v>
      </c>
      <c r="D41" s="123">
        <v>78.8</v>
      </c>
      <c r="E41" s="123">
        <v>89.5</v>
      </c>
      <c r="F41" s="123">
        <v>101.5</v>
      </c>
      <c r="G41" s="124">
        <v>33.6</v>
      </c>
      <c r="H41" s="123">
        <v>2448.5</v>
      </c>
      <c r="I41" s="123">
        <v>2521.6999999999998</v>
      </c>
      <c r="J41" s="123">
        <v>2619.5</v>
      </c>
      <c r="K41" s="123">
        <v>2669.4</v>
      </c>
      <c r="L41" s="124">
        <v>2313</v>
      </c>
      <c r="M41" s="9"/>
      <c r="N41" s="9"/>
      <c r="O41" s="9"/>
      <c r="P41" s="9"/>
      <c r="Q41" s="81"/>
      <c r="R41" s="71"/>
      <c r="S41" s="71"/>
    </row>
    <row r="42" spans="1:22" ht="43.5" customHeight="1">
      <c r="B42" s="1600" t="s">
        <v>609</v>
      </c>
      <c r="C42" s="1600"/>
      <c r="D42" s="1600"/>
      <c r="E42" s="1600"/>
      <c r="F42" s="1600"/>
      <c r="G42" s="1600"/>
      <c r="H42" s="1600"/>
      <c r="I42" s="1600"/>
      <c r="J42" s="1600"/>
      <c r="K42" s="1600"/>
      <c r="L42" s="1600"/>
      <c r="M42" s="1600"/>
      <c r="N42" s="1600"/>
      <c r="O42" s="1600"/>
      <c r="P42" s="1600"/>
      <c r="Q42" s="1600"/>
      <c r="R42" s="1600"/>
      <c r="S42" s="1600"/>
      <c r="T42" s="1600"/>
      <c r="U42" s="1600"/>
      <c r="V42" s="1600"/>
    </row>
    <row r="43" spans="1:22" ht="49.5" customHeight="1">
      <c r="B43" s="1600"/>
      <c r="C43" s="1600"/>
      <c r="D43" s="1600"/>
      <c r="E43" s="1600"/>
      <c r="F43" s="1600"/>
      <c r="G43" s="1600"/>
      <c r="H43" s="1600"/>
      <c r="I43" s="1600"/>
      <c r="J43" s="1600"/>
      <c r="K43" s="1600"/>
      <c r="L43" s="1600"/>
      <c r="M43" s="1600"/>
      <c r="N43" s="1600"/>
      <c r="O43" s="1600"/>
      <c r="P43" s="1600"/>
      <c r="Q43" s="1600"/>
      <c r="R43" s="1600"/>
      <c r="S43" s="1600"/>
      <c r="T43" s="1600"/>
      <c r="U43" s="1600"/>
      <c r="V43" s="1600"/>
    </row>
    <row r="44" spans="1:22" ht="28.5" customHeight="1">
      <c r="A44" s="48" t="s">
        <v>509</v>
      </c>
      <c r="B44" s="48"/>
      <c r="C44" s="125"/>
      <c r="D44" s="125"/>
      <c r="E44" s="126"/>
      <c r="F44" s="126"/>
      <c r="G44" s="126"/>
      <c r="H44" s="126"/>
      <c r="I44" s="1"/>
      <c r="J44" s="1"/>
      <c r="K44" s="1"/>
      <c r="L44" s="1"/>
      <c r="M44" s="1"/>
      <c r="N44" s="1"/>
    </row>
    <row r="45" spans="1:22" ht="28.5" customHeight="1">
      <c r="B45" s="3"/>
      <c r="C45" s="125"/>
      <c r="D45" s="125"/>
      <c r="E45" s="126"/>
      <c r="F45" s="126"/>
      <c r="G45" s="95" t="s">
        <v>516</v>
      </c>
      <c r="H45" s="127"/>
      <c r="I45" s="1"/>
      <c r="K45" s="95"/>
      <c r="M45" s="1"/>
      <c r="N45" s="1"/>
    </row>
    <row r="46" spans="1:22" ht="49.5" customHeight="1">
      <c r="A46" s="4"/>
      <c r="B46" s="42"/>
      <c r="C46" s="228" t="s">
        <v>0</v>
      </c>
      <c r="D46" s="229" t="s">
        <v>19</v>
      </c>
      <c r="E46" s="589" t="s">
        <v>1</v>
      </c>
      <c r="F46" s="589" t="s">
        <v>20</v>
      </c>
      <c r="G46" s="590" t="s">
        <v>30</v>
      </c>
      <c r="H46" s="233"/>
      <c r="J46" s="234"/>
      <c r="L46" s="234"/>
      <c r="M46" s="4"/>
      <c r="N46" s="4"/>
    </row>
    <row r="47" spans="1:22" ht="49.5" customHeight="1">
      <c r="A47" s="5"/>
      <c r="B47" s="43"/>
      <c r="C47" s="1577" t="s">
        <v>71</v>
      </c>
      <c r="D47" s="1577" t="s">
        <v>71</v>
      </c>
      <c r="E47" s="1577" t="s">
        <v>71</v>
      </c>
      <c r="F47" s="1577" t="s">
        <v>71</v>
      </c>
      <c r="G47" s="1601" t="s">
        <v>71</v>
      </c>
      <c r="H47" s="5"/>
      <c r="I47" s="5"/>
      <c r="K47" s="71"/>
      <c r="L47" s="71"/>
      <c r="M47" s="1"/>
      <c r="N47" s="1"/>
      <c r="O47" s="1"/>
      <c r="P47" s="1"/>
      <c r="Q47" s="1"/>
    </row>
    <row r="48" spans="1:22" ht="49.5" customHeight="1">
      <c r="A48" s="6"/>
      <c r="B48" s="44"/>
      <c r="C48" s="1578"/>
      <c r="D48" s="1578"/>
      <c r="E48" s="1578"/>
      <c r="F48" s="1578"/>
      <c r="G48" s="1602"/>
      <c r="H48" s="6"/>
      <c r="I48" s="6"/>
      <c r="K48" s="71"/>
      <c r="L48" s="71"/>
      <c r="M48" s="1"/>
      <c r="N48" s="1"/>
      <c r="O48" s="1"/>
      <c r="P48" s="1"/>
      <c r="Q48" s="1"/>
    </row>
    <row r="49" spans="1:17" ht="49.5" customHeight="1">
      <c r="A49" s="7"/>
      <c r="B49" s="68" t="s">
        <v>72</v>
      </c>
      <c r="C49" s="137">
        <v>1065.2</v>
      </c>
      <c r="D49" s="137">
        <v>46.6</v>
      </c>
      <c r="E49" s="137">
        <v>10.6</v>
      </c>
      <c r="F49" s="207"/>
      <c r="G49" s="230">
        <v>382.5</v>
      </c>
      <c r="H49" s="7"/>
      <c r="I49" s="7"/>
      <c r="K49" s="71"/>
      <c r="L49" s="71"/>
      <c r="M49" s="1"/>
      <c r="N49" s="1"/>
      <c r="O49" s="1"/>
      <c r="P49" s="1"/>
      <c r="Q49" s="1"/>
    </row>
    <row r="50" spans="1:17" ht="49.5" customHeight="1">
      <c r="A50" s="7"/>
      <c r="B50" s="67" t="s">
        <v>73</v>
      </c>
      <c r="C50" s="138">
        <v>1861.3</v>
      </c>
      <c r="D50" s="138">
        <v>31</v>
      </c>
      <c r="E50" s="138">
        <v>7.1</v>
      </c>
      <c r="F50" s="205"/>
      <c r="G50" s="231">
        <v>344.8</v>
      </c>
      <c r="H50" s="7"/>
      <c r="I50" s="7"/>
      <c r="K50" s="71"/>
      <c r="L50" s="71"/>
      <c r="M50" s="1"/>
      <c r="N50" s="1"/>
      <c r="O50" s="1"/>
      <c r="P50" s="1"/>
      <c r="Q50" s="1"/>
    </row>
    <row r="51" spans="1:17" ht="49.5" customHeight="1">
      <c r="A51" s="7"/>
      <c r="B51" s="67" t="s">
        <v>74</v>
      </c>
      <c r="C51" s="138">
        <v>649.20000000000005</v>
      </c>
      <c r="D51" s="138">
        <v>44</v>
      </c>
      <c r="E51" s="138">
        <v>12.2</v>
      </c>
      <c r="F51" s="205"/>
      <c r="G51" s="231">
        <v>375.7</v>
      </c>
      <c r="H51" s="7"/>
      <c r="I51" s="7"/>
      <c r="K51" s="71"/>
      <c r="L51" s="71"/>
      <c r="M51" s="1"/>
      <c r="N51" s="1"/>
      <c r="O51" s="1"/>
      <c r="P51" s="1"/>
      <c r="Q51" s="1"/>
    </row>
    <row r="52" spans="1:17" ht="49.5" customHeight="1">
      <c r="A52" s="7"/>
      <c r="B52" s="67" t="s">
        <v>75</v>
      </c>
      <c r="C52" s="138">
        <v>234.4</v>
      </c>
      <c r="D52" s="138">
        <v>17.3</v>
      </c>
      <c r="E52" s="138">
        <v>8.5</v>
      </c>
      <c r="F52" s="205"/>
      <c r="G52" s="231">
        <v>305.10000000000002</v>
      </c>
      <c r="H52" s="7"/>
      <c r="I52" s="7"/>
      <c r="K52" s="71"/>
      <c r="L52" s="71"/>
      <c r="M52" s="1"/>
      <c r="N52" s="1"/>
      <c r="O52" s="1"/>
      <c r="P52" s="1"/>
      <c r="Q52" s="1"/>
    </row>
    <row r="53" spans="1:17" ht="49.5" customHeight="1">
      <c r="A53" s="7"/>
      <c r="B53" s="67" t="s">
        <v>76</v>
      </c>
      <c r="C53" s="138">
        <v>303.39999999999998</v>
      </c>
      <c r="D53" s="138">
        <v>11.7</v>
      </c>
      <c r="E53" s="138">
        <v>3.5</v>
      </c>
      <c r="F53" s="205"/>
      <c r="G53" s="231">
        <v>142.4</v>
      </c>
      <c r="H53" s="7"/>
      <c r="I53" s="7"/>
      <c r="K53" s="71"/>
      <c r="L53" s="71"/>
      <c r="M53" s="1"/>
      <c r="N53" s="1"/>
      <c r="O53" s="1"/>
      <c r="P53" s="1"/>
      <c r="Q53" s="1"/>
    </row>
    <row r="54" spans="1:17" ht="49.5" customHeight="1">
      <c r="A54" s="7"/>
      <c r="B54" s="67" t="s">
        <v>77</v>
      </c>
      <c r="C54" s="138">
        <v>449.6</v>
      </c>
      <c r="D54" s="138">
        <v>13.4</v>
      </c>
      <c r="E54" s="138">
        <v>2</v>
      </c>
      <c r="F54" s="205"/>
      <c r="G54" s="231">
        <v>117.3</v>
      </c>
      <c r="H54" s="7"/>
      <c r="I54" s="7"/>
      <c r="K54" s="71"/>
      <c r="L54" s="71"/>
      <c r="M54" s="1"/>
      <c r="N54" s="1"/>
      <c r="O54" s="1"/>
      <c r="P54" s="1"/>
      <c r="Q54" s="1"/>
    </row>
    <row r="55" spans="1:17" ht="49.5" customHeight="1">
      <c r="A55" s="7"/>
      <c r="B55" s="67" t="s">
        <v>78</v>
      </c>
      <c r="C55" s="138">
        <v>249.5</v>
      </c>
      <c r="D55" s="138">
        <v>14.2</v>
      </c>
      <c r="E55" s="138">
        <v>0.6</v>
      </c>
      <c r="F55" s="205"/>
      <c r="G55" s="231">
        <v>63.7</v>
      </c>
      <c r="H55" s="7"/>
      <c r="I55" s="7"/>
      <c r="K55" s="71"/>
      <c r="L55" s="71"/>
      <c r="M55" s="1"/>
      <c r="N55" s="1"/>
      <c r="O55" s="1"/>
      <c r="P55" s="1"/>
      <c r="Q55" s="1"/>
    </row>
    <row r="56" spans="1:17" ht="49.5" customHeight="1">
      <c r="A56" s="7"/>
      <c r="B56" s="67" t="s">
        <v>79</v>
      </c>
      <c r="C56" s="138">
        <v>151.1</v>
      </c>
      <c r="D56" s="138">
        <v>21.3</v>
      </c>
      <c r="E56" s="138">
        <v>4.0999999999999996</v>
      </c>
      <c r="F56" s="205"/>
      <c r="G56" s="231">
        <v>96.6</v>
      </c>
      <c r="H56" s="7"/>
      <c r="I56" s="7"/>
      <c r="K56" s="71"/>
      <c r="L56" s="71"/>
      <c r="M56" s="1"/>
      <c r="N56" s="1"/>
      <c r="O56" s="1"/>
      <c r="P56" s="1"/>
      <c r="Q56" s="1"/>
    </row>
    <row r="57" spans="1:17" ht="49.5" customHeight="1">
      <c r="A57" s="7"/>
      <c r="B57" s="67" t="s">
        <v>53</v>
      </c>
      <c r="C57" s="138">
        <v>1153.0999999999999</v>
      </c>
      <c r="D57" s="138">
        <v>27.8</v>
      </c>
      <c r="E57" s="138">
        <v>1.2</v>
      </c>
      <c r="F57" s="205"/>
      <c r="G57" s="231">
        <v>701.6</v>
      </c>
      <c r="H57" s="7"/>
      <c r="I57" s="7"/>
      <c r="K57" s="71"/>
      <c r="L57" s="71"/>
      <c r="M57" s="1"/>
      <c r="N57" s="1"/>
      <c r="O57" s="1"/>
      <c r="P57" s="1"/>
      <c r="Q57" s="1"/>
    </row>
    <row r="58" spans="1:17" ht="49.5" customHeight="1">
      <c r="A58" s="7"/>
      <c r="B58" s="67" t="s">
        <v>3</v>
      </c>
      <c r="C58" s="138">
        <v>170.5</v>
      </c>
      <c r="D58" s="138">
        <v>21.6</v>
      </c>
      <c r="E58" s="138">
        <v>9.8000000000000007</v>
      </c>
      <c r="F58" s="205"/>
      <c r="G58" s="231">
        <v>394.7</v>
      </c>
      <c r="H58" s="7"/>
      <c r="I58" s="7"/>
      <c r="K58" s="71"/>
      <c r="L58" s="71"/>
      <c r="M58" s="1"/>
      <c r="N58" s="1"/>
      <c r="O58" s="1"/>
      <c r="P58" s="1"/>
      <c r="Q58" s="1"/>
    </row>
    <row r="59" spans="1:17" ht="49.5" customHeight="1" thickBot="1">
      <c r="A59" s="7"/>
      <c r="B59" s="68" t="s">
        <v>81</v>
      </c>
      <c r="C59" s="154">
        <v>-425.6</v>
      </c>
      <c r="D59" s="223">
        <v>-0.4</v>
      </c>
      <c r="E59" s="154">
        <v>0.3</v>
      </c>
      <c r="F59" s="206"/>
      <c r="G59" s="231">
        <v>152.69999999999999</v>
      </c>
      <c r="H59" s="7"/>
      <c r="I59" s="7"/>
      <c r="K59" s="71"/>
      <c r="L59" s="71"/>
      <c r="M59" s="1"/>
      <c r="N59" s="1"/>
      <c r="O59" s="1"/>
      <c r="P59" s="1"/>
      <c r="Q59" s="1"/>
    </row>
    <row r="60" spans="1:17" ht="49.5" customHeight="1" thickTop="1">
      <c r="A60" s="9"/>
      <c r="B60" s="69" t="s">
        <v>5</v>
      </c>
      <c r="C60" s="139">
        <v>5861.7</v>
      </c>
      <c r="D60" s="139">
        <v>249</v>
      </c>
      <c r="E60" s="139">
        <v>59.9</v>
      </c>
      <c r="F60" s="139">
        <v>48.5</v>
      </c>
      <c r="G60" s="232">
        <v>3077</v>
      </c>
      <c r="H60" s="9"/>
      <c r="I60" s="9"/>
      <c r="K60" s="71"/>
      <c r="L60" s="71"/>
      <c r="M60" s="1"/>
      <c r="N60" s="1"/>
      <c r="O60" s="1"/>
      <c r="P60" s="1"/>
      <c r="Q60" s="1"/>
    </row>
  </sheetData>
  <mergeCells count="62">
    <mergeCell ref="B13:V14"/>
    <mergeCell ref="B42:V43"/>
    <mergeCell ref="G47:G48"/>
    <mergeCell ref="E31:E32"/>
    <mergeCell ref="C31:C32"/>
    <mergeCell ref="H30:L30"/>
    <mergeCell ref="C47:C48"/>
    <mergeCell ref="D47:D48"/>
    <mergeCell ref="E47:E48"/>
    <mergeCell ref="D31:D32"/>
    <mergeCell ref="F47:F48"/>
    <mergeCell ref="C30:G30"/>
    <mergeCell ref="L31:L32"/>
    <mergeCell ref="K31:K32"/>
    <mergeCell ref="H18:H19"/>
    <mergeCell ref="J31:J32"/>
    <mergeCell ref="I31:I32"/>
    <mergeCell ref="H31:H32"/>
    <mergeCell ref="F18:F19"/>
    <mergeCell ref="G18:G19"/>
    <mergeCell ref="G31:G32"/>
    <mergeCell ref="C18:C19"/>
    <mergeCell ref="D18:D19"/>
    <mergeCell ref="F31:F32"/>
    <mergeCell ref="E18:E19"/>
    <mergeCell ref="M17:Q17"/>
    <mergeCell ref="H17:L17"/>
    <mergeCell ref="M18:M19"/>
    <mergeCell ref="J18:J19"/>
    <mergeCell ref="N18:N19"/>
    <mergeCell ref="Q18:Q19"/>
    <mergeCell ref="O18:O19"/>
    <mergeCell ref="L18:L19"/>
    <mergeCell ref="P18:P19"/>
    <mergeCell ref="C17:G17"/>
    <mergeCell ref="K18:K19"/>
    <mergeCell ref="I18:I19"/>
    <mergeCell ref="Q4:Q5"/>
    <mergeCell ref="H4:H5"/>
    <mergeCell ref="R4:R5"/>
    <mergeCell ref="S4:S5"/>
    <mergeCell ref="L4:L5"/>
    <mergeCell ref="O4:O5"/>
    <mergeCell ref="P4:P5"/>
    <mergeCell ref="M4:M5"/>
    <mergeCell ref="K4:K5"/>
    <mergeCell ref="D4:D5"/>
    <mergeCell ref="G4:G5"/>
    <mergeCell ref="O3:R3"/>
    <mergeCell ref="U4:U5"/>
    <mergeCell ref="S3:V3"/>
    <mergeCell ref="T4:T5"/>
    <mergeCell ref="C3:F3"/>
    <mergeCell ref="G3:J3"/>
    <mergeCell ref="I4:I5"/>
    <mergeCell ref="C4:C5"/>
    <mergeCell ref="E4:E5"/>
    <mergeCell ref="V4:V5"/>
    <mergeCell ref="F4:F5"/>
    <mergeCell ref="K3:N3"/>
    <mergeCell ref="J4:J5"/>
    <mergeCell ref="N4:N5"/>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2.02.03</AppVersion>
  <CustomXmlVersion>2.02.03</CustomXmlVersion>
  <IsHighlightMode>False</IsHighlightMode>
  <LastOperationSubsidiaryCompanyId>05597</LastOperationSubsidiaryCompanyId>
  <Links>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1LzAxLzMxIDE4OjU2OjA3PC9MYXN0VXBkVGltZT4NCiAgICA8V29ya3NoZWV0Tk0+UEzjgJBJRlJT44CRID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2OCw1MDAsMzEzLDAwMDwvT3JpZ2luYWxWYWw+DQogICAgPExhc3ROdW1WYWw+MiwzNjgsNTAwPC9MYXN0TnVtVmFsPg0KICAgIDxSYXdMaW5rVmFsPjIsMzY4LDUw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UvMDEvMzEgMTg6NTY6MDc8L0xhc3RVcGRUaW1lPg0KICAgIDxXb3Jrc2hlZXROTT5QTOOAkElGUlPjgJEg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MSwzMzksNzc4LDAwMDwvT3JpZ2luYWxWYWw+DQogICAgPExhc3ROdW1WYWw+MTExLDMzOTwvTGFzdE51bVZhbD4NCiAgICA8UmF3TGlua1ZhbD4xMTEsMzM5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1LzAxLzMxIDE4OjU2OjA3PC9MYXN0VXBkVGltZT4NCiAgICA8V29ya3NoZWV0Tk0+UEzjgJBJRlJT44CRIDwvV29ya3NoZWV0Tk0+DQogICAgPExpbmtDZWxsQWRkcmVzc0ExPk45PC9MaW5rQ2VsbEFkZHJlc3NBMT4NCiAgICA8TGlua0NlbGxBZGRyZXNzUjFDMT5S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NzksODQwLDA5MSwwMDA8L09yaWdpbmFsVmFsPg0KICAgIDxMYXN0TnVtVmFsPjIsNDc5LDg0MDwvTGFzdE51bVZhbD4NCiAgICA8UmF3TGlua1ZhbD4yLDQ3OSw4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KDIsMTQyLDI3Mik8L0Rpc3BWYWw+DQogICAgPExhc3RVcGRUaW1lPjIwMjUvMDEvMzEgMTg6NTY6MDc8L0xhc3RVcGRUaW1lPg0KICAgIDxXb3Jrc2hlZXROTT5QTOOAkElGUlPjgJEgPC9Xb3Jrc2hlZXROTT4NCiAgICA8TGlua0NlbGxBZGRyZXNzQTE+TjEwPC9MaW5rQ2VsbEFkZHJlc3NBMT4NCiAgICA8TGlua0NlbGxBZGRyZXNzUjFDMT5SMT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UvMDEvMzEgMTg6NTY6MDc8L0xhc3RVcGRUaW1lPg0KICAgIDxXb3Jrc2hlZXROTT5QTOOAkElGUlPjgJEg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igyMjIsNzcxKTwvRGlzcFZhbD4NCiAgICA8TGFzdFVwZFRpbWU+MjAyNS8wMS8zMSAxODo1NjowNzwvTGFzdFVwZFRpbWU+DQogICAgPFdvcmtzaGVldE5NPlBM44CQSUZSU+OAkSA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IyLDc3MSw4NDksMDAwPC9PcmlnaW5hbFZhbD4NCiAgICA8TGFzdE51bVZhbD4tMjIyLDc3MTwvTGFzdE51bVZhbD4NCiAgICA8UmF3TGlua1ZhbD4tMjIyLDc3M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4oOCwzMDEpPC9EaXNwVmFsPg0KICAgIDxMYXN0VXBkVGltZT4yMDI1LzAxLzMxIDE4OjU2OjA3PC9MYXN0VXBkVGltZT4NCiAgICA8V29ya3NoZWV0Tk0+UEzjgJBJRlJT44CRIDwvV29ya3NoZWV0Tk0+DQogICAgPExpbmtDZWxsQWRkcmVzc0ExPk4xOTwvTGlua0NlbGxBZGRyZXNzQTE+DQogICAgPExpbmtDZWxsQWRkcmVzc1IxQzE+UjE5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04LDMwMSw2NTEsMDAwPC9PcmlnaW5hbFZhbD4NCiAgICA8TGFzdE51bVZhbD4tOCwzMDE8L0xhc3ROdW1WYWw+DQogICAgPFJhd0xpbmtWYWw+LTgsMzA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1LzAxLzMxIDE4OjU2OjA3PC9MYXN0VXBkVGltZT4NCiAgICA8V29ya3NoZWV0Tk0+UEzjgJBJRlJT44CRIDwvV29ya3NoZWV0Tk0+DQogICAgPExpbmtDZWxsQWRkcmVzc0ExPk4xODwvTGlua0NlbGxBZGRyZXNzQTE+DQogICAgPExpbmtDZWxsQWRkcmVzc1IxQzE+UjE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A0MCw4MTAsMDAwPC9PcmlnaW5hbFZhbD4NCiAgICA8TGFzdE51bVZhbD4xMSwwNDA8L0xhc3ROdW1WYWw+DQogICAgPFJhd0xpbmtWYWw+MTEsMDQ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4oOCw2MDQpPC9EaXNwVmFsPg0KICAgIDxMYXN0VXBkVGltZT4yMDI1LzAxLzMxIDE4OjU2OjA3PC9MYXN0VXBkVGltZT4NCiAgICA8V29ya3NoZWV0Tk0+UEzjgJBJRlJT44CRID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04LDYwNCwzMzUsMDAwPC9PcmlnaW5hbFZhbD4NCiAgICA8TGFzdE51bVZhbD4tOCw2MDQ8L0xhc3ROdW1WYWw+DQogICAgPFJhd0xpbmtWYWw+LTgsNjA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1LzAxLzMxIDE4OjU2OjA3PC9MYXN0VXBkVGltZT4NCiAgICA8V29ya3NoZWV0Tk0+UEzjgJBJRlJT44CRID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MwLDc3NiwwNDMsMDAwPC9PcmlnaW5hbFZhbD4NCiAgICA8TGFzdE51bVZhbD4zMCw3NzY8L0xhc3ROdW1WYWw+DQogICAgPFJhd0xpbmtWYWw+MzAsNzc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KDE0LDMzOCk8L0Rpc3BWYWw+DQogICAgPExhc3RVcGRUaW1lPjIwMjUvMDEvMzEgMTg6NTY6MDc8L0xhc3RVcGRUaW1lPg0KICAgIDxXb3Jrc2hlZXROTT5QTOOAkElGUlPjgJEg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0LDMzOCw0MzQsMDAwPC9PcmlnaW5hbFZhbD4NCiAgICA8TGFzdE51bVZhbD4tMTQsMzM4PC9MYXN0TnVtVmFsPg0KICAgIDxSYXdMaW5rVmFsPi0xNCwzMz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S8wMS8zMSAxODo1NjowNzwvTGFzdFVwZFRpbWU+DQogICAgPFdvcmtzaGVldE5NPlBM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E5Nyw5NDQsMDAwPC9PcmlnaW5hbFZhbD4NCiAgICA8TGFzdE51bVZhbD4yLDE5NzwvTGFzdE51bVZhbD4NCiAgICA8UmF3TGlua1ZhbD4yLDE5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1LzAxLzMxIDE4OjU2OjA3PC9MYXN0VXBkVGltZT4NCiAgICA8V29ya3NoZWV0Tk0+UEzjgJBJRlJT44CRID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5LDUzNCwyMzAsMDAwPC9PcmlnaW5hbFZhbD4NCiAgICA8TGFzdE51bVZhbD4xOSw1MzQ8L0xhc3ROdW1WYWw+DQogICAgPFJhd0xpbmtWYWw+MTksNTM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1LzAxLzMxIDE4OjU2OjA3PC9MYXN0VXBkVGltZT4NCiAgICA8V29ya3NoZWV0Tk0+UEzjgJBJRlJT44CRID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yLDgwMiwyMjIsMDAwPC9PcmlnaW5hbFZhbD4NCiAgICA8TGFzdE51bVZhbD4xMiw4MDI8L0xhc3ROdW1WYWw+DQogICAgPFJhd0xpbmtWYWw+MTIsODA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S8wMS8zMSAxODo1NjowNzwvTGFzdFVwZFRpbWU+DQogICAgPFdvcmtzaGVldE5NPlBM44CQSUZSU+OAkSA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42LDczMiwwMDgsMDAwPC9PcmlnaW5hbFZhbD4NCiAgICA8TGFzdE51bVZhbD42LDczMjwvTGFzdE51bVZhbD4NCiAgICA8UmF3TGlua1ZhbD42LDczMj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UvMDEvMzEgMTg6NTY6MDc8L0xhc3RVcGRUaW1lPg0KICAgIDxXb3Jrc2hlZXROTT5QTOOAkElGUlPjgJEgPC9Xb3Jrc2hlZXROTT4NCiAgICA8TGlua0NlbGxBZGRyZXNzQTE+TjI1PC9MaW5rQ2VsbEFkZHJlc3NBMT4NCiAgICA8TGlua0NlbGxBZGRyZXNzUjFDMT5SMj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KDE4LDUzNyk8L0Rpc3BWYWw+DQogICAgPExhc3RVcGRUaW1lPjIwMjUvMDEvMzEgMTg6NTY6MDc8L0xhc3RVcGRUaW1lPg0KICAgIDxXb3Jrc2hlZXROTT5QTOOAkElGUlPjgJEgPC9Xb3Jrc2hlZXROTT4NCiAgICA8TGlua0NlbGxBZGRyZXNzQTE+TjI4PC9MaW5rQ2VsbEFkZHJlc3NBMT4NCiAgICA8TGlua0NlbGxBZGRyZXNzUjFDMT5SM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4LDUzNywyODAsMDAwPC9PcmlnaW5hbFZhbD4NCiAgICA8TGFzdE51bVZhbD4tMTgsNTM3PC9MYXN0TnVtVmFsPg0KICAgIDxSYXdMaW5rVmFsPi0xOCw1M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KDE5LDM0NSk8L0Rpc3BWYWw+DQogICAgPExhc3RVcGRUaW1lPjIwMjUvMDEvMzEgMTg6NTY6MDc8L0xhc3RVcGRUaW1lPg0KICAgIDxXb3Jrc2hlZXROTT5QTOOAkElGUlPjgJEgPC9Xb3Jrc2hlZXROTT4NCiAgICA8TGlua0NlbGxBZGRyZXNzQTE+TjMwPC9MaW5rQ2VsbEFkZHJlc3NBMT4NCiAgICA8TGlua0NlbGxBZGRyZXNzUjFDMT5SMz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5LDM0NSw3NDEsMDAwPC9PcmlnaW5hbFZhbD4NCiAgICA8TGFzdE51bVZhbD4tMTksMzQ1PC9MYXN0TnVtVmFsPg0KICAgIDxSYXdMaW5rVmFsPi0xOSwzNDU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1LzAxLzMxIDE4OjU2OjA3PC9MYXN0VXBkVGltZT4NCiAgICA8V29ya3NoZWV0Tk0+UEzjgJBJRlJT44CRIDwvV29ya3NoZWV0Tk0+DQogICAgPExpbmtDZWxsQWRkcmVzc0ExPk4zMTwvTGlua0NlbGxBZGRyZXNzQTE+DQogICAgPExpbmtDZWxsQWRkcmVzc1IxQzE+UjM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I3LDI4MiwwOTEsMDAwPC9PcmlnaW5hbFZhbD4NCiAgICA8TGFzdE51bVZhbD4yNywyODI8L0xhc3ROdW1WYWw+DQogICAgPFJhd0xpbmtWYWw+MjcsMjg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UvMDEvMzEgMTg6NTY6MDc8L0xhc3RVcGRUaW1lPg0KICAgIDxXb3Jrc2hlZXROTT5QTOOAkElGUlPjgJEg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1NSwwMzYsODI4LDAwMDwvT3JpZ2luYWxWYWw+DQogICAgPExhc3ROdW1WYWw+MTU1LDAzNjwvTGFzdE51bVZhbD4NCiAgICA8UmF3TGlua1ZhbD4xNTUsMDM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KDM5LDIxMSk8L0Rpc3BWYWw+DQogICAgPExhc3RVcGRUaW1lPjIwMjUvMDEvMzEgMTg6NTY6MDc8L0xhc3RVcGRUaW1lPg0KICAgIDxXb3Jrc2hlZXROTT5QTOOAkElGUlPjgJEg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zOSwyMTEsODkzLDAwMDwvT3JpZ2luYWxWYWw+DQogICAgPExhc3ROdW1WYWw+LTM5LDIxMTwvTGFzdE51bVZhbD4NCiAgICA8UmF3TGlua1ZhbD4tMzksMjE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UvMDEvMzEgMTg6NTY6MDc8L0xhc3RVcGRUaW1lPg0KICAgIDxXb3Jrc2hlZXROTT5QTOOAkElGUlPjgJEgPC9Xb3Jrc2hlZXROTT4NCiAgICA8TGlua0NlbGxBZGRyZXNzQTE+TjM0PC9MaW5rQ2VsbEFkZHJlc3NBMT4NCiAgICA8TGlua0NlbGxBZGRyZXNzUjFDMT5SMz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UvMDEvMzEgMTg6NTY6MDc8L0xhc3RVcGRUaW1lPg0KICAgIDxXb3Jrc2hlZXROTT5QTOOAkElGUlPjgJEgPC9Xb3Jrc2hlZXROTT4NCiAgICA8TGlua0NlbGxBZGRyZXNzQTE+TjM2PC9MaW5rQ2VsbEFkZHJlc3NBMT4NCiAgICA8TGlua0NlbGxBZGRyZXNzUjFDMT5SMz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S8wMS8zMSAxODo1NjowNzwvTGFzdFVwZFRpbWU+DQogICAgPFdvcmtzaGVldE5NPlBM44CQSUZSU+OAkSA8L1dvcmtzaGVldE5NPg0KICAgIDxMaW5rQ2VsbEFkZHJlc3NBMT5OMzc8L0xpbmtDZWxsQWRkcmVzc0ExPg0KICAgIDxMaW5rQ2VsbEFkZHJlc3NSMUMxPlIz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Cw1NzcsNTQ1LDAwMDwvT3JpZ2luYWxWYWw+DQogICAgPExhc3ROdW1WYWw+NCw1Nzc8L0xhc3ROdW1WYWw+DQogICAgPFJhd0xpbmtWYWw+NCw1N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1LzAxLzMxIDE4OjU2OjA3PC9MYXN0VXBkVGltZT4NCiAgICA8V29ya3NoZWV0Tk0+UEzjgJBJRlJT44CRID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3NzAsMzc3LDAwMDwvT3JpZ2luYWxWYWw+DQogICAgPExhc3ROdW1WYWw+MTIsNzcwPC9MYXN0TnVtVmFsPg0KICAgIDxSYXdMaW5rVmFsPjEyLDc3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UvMDEvMzEgMTg6NTY6MDc8L0xhc3RVcGRUaW1lPg0KICAgIDxXb3Jrc2hlZXROTT5QTOOAkElGUlPjgJEg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KDExLDA2NCk8L0Rpc3BWYWw+DQogICAgPExhc3RVcGRUaW1lPjIwMjUvMDEvMzEgMTg6NTY6MDc8L0xhc3RVcGRUaW1lPg0KICAgIDxXb3Jrc2hlZXROTT5QTOOAkElGUlPjgJEg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xLDA2NCw4OTUsMDAwPC9PcmlnaW5hbFZhbD4NCiAgICA8TGFzdE51bVZhbD4tMTEsMDY0PC9MYXN0TnVtVmFsPg0KICAgIDxSYXdMaW5rVmFsPi0xMSwwN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S8wMS8zMSAxODo1NjowNzwvTGFzdFVwZFRpbWU+DQogICAgPFdvcmtzaGVldE5NPlBM44CQSUZSU+OAkSA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xLDEzOCw3NzEsMDAwPC9PcmlnaW5hbFZhbD4NCiAgICA8TGFzdE51bVZhbD4xLDEzODwvTGFzdE51bVZhbD4NCiAgICA8UmF3TGlua1ZhbD4xLDEz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S8wMS8zMSAxODo1NjowNzwvTGFzdFVwZFRpbWU+DQogICAgPFdvcmtzaGVldE5NPlBM44CQSUZSU+OAkSA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SwzMjgsNjAyLDAwMDwvT3JpZ2luYWxWYWw+DQogICAgPExhc3ROdW1WYWw+MSwzMjg8L0xhc3ROdW1WYWw+DQogICAgPFJhd0xpbmtWYWw+MSwzMj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4oOCw1OTcpPC9EaXNwVmFsPg0KICAgIDxMYXN0VXBkVGltZT4yMDI1LzAxLzMxIDE4OjU2OjA3PC9MYXN0VXBkVGltZT4NCiAgICA8V29ya3NoZWV0Tk0+UEzjgJBJRlJT44CRIDwvV29ya3NoZWV0Tk0+DQogICAgPExpbmtDZWxsQWRkcmVzc0ExPk42MjwvTGlua0NlbGxBZGRyZXNzQTE+DQogICAgPExpbmtDZWxsQWRkcmVzc1IxQzE+UjY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OCw1OTcsNTIyLDAwMDwvT3JpZ2luYWxWYWw+DQogICAgPExhc3ROdW1WYWw+LTgsNTk3PC9MYXN0TnVtVmFsPg0KICAgIDxSYXdMaW5rVmFsPi04LDU5Nz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1LzAxLzMxIDE4OjU2OjA3PC9MYXN0VXBkVGltZT4NCiAgICA8V29ya3NoZWV0Tk0+UEzjgJBJRlJT44CRID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E4LDc0NSwyMjksMDAwPC9PcmlnaW5hbFZhbD4NCiAgICA8TGFzdE51bVZhbD4xOCw3NDU8L0xhc3ROdW1WYWw+DQogICAgPFJhd0xpbmtWYWw+MTgsNzQ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4oMywxNzgpPC9EaXNwVmFsPg0KICAgIDxMYXN0VXBkVGltZT4yMDI1LzAxLzMxIDE4OjU2OjA3PC9MYXN0VXBkVGltZT4NCiAgICA8V29ya3NoZWV0Tk0+UEzjgJBJRlJT44CRIDwvV29ya3NoZWV0Tk0+DQogICAgPExpbmtDZWxsQWRkcmVzc0ExPk42NTwvTGlua0NlbGxBZGRyZXNzQTE+DQogICAgPExpbmtDZWxsQWRkcmVzc1IxQzE+UjY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zLDE3OCw1ODMsMDAwPC9PcmlnaW5hbFZhbD4NCiAgICA8TGFzdE51bVZhbD4tMywxNzg8L0xhc3ROdW1WYWw+DQogICAgPFJhd0xpbmtWYWw+LTMsM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1LzAxLzMxIDE4OjU2OjA3PC9MYXN0VXBkVGltZT4NCiAgICA8V29ya3NoZWV0Tk0+UEzjgJBJRlJT44CRIDwvV29ya3NoZWV0Tk0+DQogICAgPExpbmtDZWxsQWRkcmVzc0ExPk42NjwvTGlua0NlbGxBZGRyZXNzQTE+DQogICAgPExpbmtDZWxsQWRkcmVzc1IxQzE+UjY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yMywwMDksMzE0LDAwMDwvT3JpZ2luYWxWYWw+DQogICAgPExhc3ROdW1WYWw+MjMsMDA5PC9MYXN0TnVtVmFsPg0KICAgIDxSYXdMaW5rVmFsPjIzLDAw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1LzAxLzMxIDE4OjU2OjA3PC9MYXN0VXBkVGltZT4NCiAgICA8V29ya3NoZWV0Tk0+UEzjgJBJRlJT44CRIDwvV29ya3NoZWV0Tk0+DQogICAgPExpbmtDZWxsQWRkcmVzc0ExPk42NzwvTGlua0NlbGxBZGRyZXNzQTE+DQogICAgPExpbmtDZWxsQWRkcmVzc1IxQzE+UjY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zOCw1NzUsOTYwLDAwMDwvT3JpZ2luYWxWYWw+DQogICAgPExhc3ROdW1WYWw+MzgsNTc1PC9MYXN0TnVtVmFsPg0KICAgIDxSYXdMaW5rVmFsPjM4LDU3N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1LzAxLzMxIDE4OjU2OjA3PC9MYXN0VXBkVGltZT4NCiAgICA8V29ya3NoZWV0Tk0+UEzjgJBJRlJT44CRID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yOSw5NzgsNDM4LDAwMDwvT3JpZ2luYWxWYWw+DQogICAgPExhc3ROdW1WYWw+MjksOTc4PC9MYXN0TnVtVmFsPg0KICAgIDxSYXdMaW5rVmFsPjI5LDk3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UvMDEvMzEgMTg6NTY6MDc8L0xhc3RVcGRUaW1lPg0KICAgIDxXb3Jrc2hlZXROTT5QTOOAkElGUlPjgJEgPC9Xb3Jrc2hlZXROTT4NCiAgICA8TGlua0NlbGxBZGRyZXNzQTE+TjY5PC9MaW5rQ2VsbEFkZHJlc3NBMT4NCiAgICA8TGlua0NlbGxBZGRyZXNzUjFDMT5SN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UvMDEvMzEgMTg6NTY6MDc8L0xhc3RVcGRUaW1lPg0KICAgIDxXb3Jrc2hlZXROTT5QTOOAkElGUlPjgJEgPC9Xb3Jrc2hlZXROTT4NCiAgICA8TGlua0NlbGxBZGRyZXNzQTE+TjcxPC9MaW5rQ2VsbEFkZHJlc3NBMT4NCiAgICA8TGlua0NlbGxBZGRyZXNzUjFDMT5SNz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zOCw0MzQsMzUyLDAwMDwvT3JpZ2luYWxWYWw+DQogICAgPExhc3ROdW1WYWw+MTM4LDQzNDwvTGFzdE51bVZhbD4NCiAgICA8UmF3TGlua1ZhbD4xMzgsNDM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S8wMS8zMSAxODo1NjowNzwvTGFzdFVwZFRpbWU+DQogICAgPFdvcmtzaGVldE5NPlBM44CQSUZSU+OAkSA8L1dvcmtzaGVldE5NPg0KICAgIDxMaW5rQ2VsbEFkZHJlc3NBMT5ONzI8L0xpbmtDZWxsQWRkcmVzc0ExPg0KICAgIDxMaW5rQ2VsbEFkZHJlc3NSMUMxPlI3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ywzNjksMDIxLDAwMDwvT3JpZ2luYWxWYWw+DQogICAgPExhc3ROdW1WYWw+NywzNjk8L0xhc3ROdW1WYWw+DQogICAgPFJhd0xpbmtWYWw+NywzNjk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UvMDEvMzEgMTg6NTY6MDc8L0xhc3RVcGRUaW1lPg0KICAgIDxXb3Jrc2hlZXROTT5QTOOAkElGUlPjgJEgPC9Xb3Jrc2hlZXROTT4NCiAgICA8TGlua0NlbGxBZGRyZXNzQTE+TjczPC9MaW5rQ2VsbEFkZHJlc3NBMT4NCiAgICA8TGlua0NlbGxBZGRyZXNzUjFDMT5SN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UvMDEvMzEgMTg6NTY6MDc8L0xhc3RVcGRUaW1lPg0KICAgIDxXb3Jrc2hlZXROTT5DR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TUsODI0LDkzNSwwMDA8L09yaWdpbmFsVmFsPg0KICAgIDxMYXN0TnVtVmFsPjExNSw4MjQ8L0xhc3ROdW1WYWw+DQogICAgPFJhd0xpbmtWYWw+MTE1LDgy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zLzEwLzMwIDE0OjI1OjIw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MvMTAvMzAgMTQ6MjU6MjA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zLzEwLzMwIDE0OjI1OjIw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1LzAxLzMxIDE4OjU2OjA3PC9MYXN0VXBkVGltZT4NCiAgICA8V29ya3NoZWV0Tk0+Q0b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zksOTA3LDM1OCwwMDA8L09yaWdpbmFsVmFsPg0KICAgIDxMYXN0TnVtVmFsPjM5LDkwNzwvTGFzdE51bVZhbD4NCiAgICA8UmF3TGlua1ZhbD4zOSw5M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1LzAxLzMxIDE4OjU2OjA3PC9MYXN0VXBkVGltZT4NCiAgICA8V29ya3NoZWV0Tk0+Q0b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MTQsMzM4LDQzNCwwMDA8L09yaWdpbmFsVmFsPg0KICAgIDxMYXN0TnVtVmFsPjE0LDMzODwvTGFzdE51bVZhbD4NCiAgICA8UmF3TGlua1ZhbD4xNCwzM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KDE4OCk8L0Rpc3BWYWw+DQogICAgPExhc3RVcGRUaW1lPjIwMjUvMDEvMzEgMTg6NTY6MDc8L0xhc3RVcGRUaW1lPg0KICAgIDxXb3Jrc2hlZXROTT5DRu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tMTg4LDQ4OSwwMDA8L09yaWdpbmFsVmFsPg0KICAgIDxMYXN0TnVtVmFsPi0xODg8L0xhc3ROdW1WYWw+DQogICAgPFJhd0xpbmtWYWw+LTE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KDI3LDI4Mik8L0Rpc3BWYWw+DQogICAgPExhc3RVcGRUaW1lPjIwMjUvMDEvMzEgMTg6NTY6MDc8L0xhc3RVcGRUaW1lPg0KICAgIDxXb3Jrc2hlZXROTT5DR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I3LDI4MiwwOTEsMDAwPC9PcmlnaW5hbFZhbD4NCiAgICA8TGFzdE51bVZhbD4tMjcsMjgyPC9MYXN0TnVtVmFsPg0KICAgIDxSYXdMaW5rVmFsPi0yNywyO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4oMiwxOTcpPC9EaXNwVmFsPg0KICAgIDxMYXN0VXBkVGltZT4yMDI1LzAxLzMxIDE4OjU2OjA3PC9MYXN0VXBkVGltZT4NCiAgICA8V29ya3NoZWV0Tk0+Q0b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E5Nyw5NDQsMDAwPC9PcmlnaW5hbFZhbD4NCiAgICA8TGFzdE51bVZhbD4tMiwxOTc8L0xhc3ROdW1WYWw+DQogICAgPFJhd0xpbmtWYWw+LTIsMTk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1LzAxLzMxIDE4OjU2OjA3PC9MYXN0VXBkVGltZT4NCiAgICA8V29ya3NoZWV0Tk0+Q0b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zOSwyMTEsODkzLDAwMDwvT3JpZ2luYWxWYWw+DQogICAgPExhc3ROdW1WYWw+MzksMjExPC9MYXN0TnVtVmFsPg0KICAgIDxSYXdMaW5rVmFsPjM5LDIx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1LzAxLzMxIDE4OjU2OjA3PC9MYXN0VXBkVGltZT4NCiAgICA8V29ya3NoZWV0Tk0+Q0b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jIyLDEyOSw1NTQsMDAwPC9PcmlnaW5hbFZhbD4NCiAgICA8TGFzdE51bVZhbD4yMiwxMjk8L0xhc3ROdW1WYWw+DQogICAgPFJhd0xpbmtWYWw+MjIsM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KDQxLDcxMCk8L0Rpc3BWYWw+DQogICAgPExhc3RVcGRUaW1lPjIwMjUvMDEvMzEgMTg6NTY6MDc8L0xhc3RVcGRUaW1lPg0KICAgIDxXb3Jrc2hlZXROTT5DR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QxLDcxMCwyNzcsMDAwPC9PcmlnaW5hbFZhbD4NCiAgICA8TGFzdE51bVZhbD4tNDEsNzEwPC9MYXN0TnVtVmFsPg0KICAgIDxSYXdMaW5rVmFsPi00MSw3MT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1LzAxLzMxIDE4OjU2OjA3PC9MYXN0VXBkVGltZT4NCiAgICA8V29ya3NoZWV0Tk0+Q0b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I2LDI0NiwzMDgsMDAwPC9PcmlnaW5hbFZhbD4NCiAgICA8TGFzdE51bVZhbD4yNiwyNDY8L0xhc3ROdW1WYWw+DQogICAgPFJhd0xpbmtWYWw+MjYsMj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1LzAxLzMxIDE4OjU2OjA3PC9MYXN0VXBkVGltZT4NCiAgICA8V29ya3NoZWV0Tk0+Q0b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yMSw2ODQsOTA1LDAwMDwvT3JpZ2luYWxWYWw+DQogICAgPExhc3ROdW1WYWw+MjEsNjg0PC9MYXN0TnVtVmFsPg0KICAgIDxSYXdMaW5rVmFsPjIx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KDUxNSk8L0Rpc3BWYWw+DQogICAgPExhc3RVcGRUaW1lPjIwMjUvMDEvMzEgMTg6NTY6MDc8L0xhc3RVcGRUaW1lPg0KICAgIDxXb3Jrc2hlZXROTT5DR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UxNSw3NTYsMDAwPC9PcmlnaW5hbFZhbD4NCiAgICA8TGFzdE51bVZhbD4tNTE1PC9MYXN0TnVtVmFsPg0KICAgIDxSYXdMaW5rVmFsPi01MT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KDIwLDM0Myk8L0Rpc3BWYWw+DQogICAgPExhc3RVcGRUaW1lPjIwMjUvMDEvMzEgMTg6NTY6MDc8L0xhc3RVcGRUaW1lPg0KICAgIDxXb3Jrc2hlZXROTT5DR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tMjAsMzQzLDExMSwwMDA8L09yaWdpbmFsVmFsPg0KICAgIDxMYXN0TnVtVmFsPi0yMCwzNDM8L0xhc3ROdW1WYWw+DQogICAgPFJhd0xpbmtWYWw+LTIwLDM0M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UvMDEvMzEgMTg6NTY6MDc8L0xhc3RVcGRUaW1lPg0KICAgIDxXb3Jrc2hlZXROTT5DR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xODcsMTA1LDcxOSwwMDA8L09yaWdpbmFsVmFsPg0KICAgIDxMYXN0TnVtVmFsPjE4NywxMDU8L0xhc3ROdW1WYWw+DQogICAgPFJhd0xpbmtWYWw+MTg3LDEw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1LzAxLzMxIDE4OjU2OjA3PC9MYXN0VXBkVGltZT4NCiAgICA8V29ya3NoZWV0Tk0+Q0b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xNDIsMDg0LDAwMDwvT3JpZ2luYWxWYWw+DQogICAgPExhc3ROdW1WYWw+MTMsMTQyPC9MYXN0TnVtVmFsPg0KICAgIDxSYXdMaW5rVmFsPjEzLDE0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1LzAxLzMxIDE4OjU2OjA3PC9MYXN0VXBkVGltZT4NCiAgICA8V29ya3NoZWV0Tk0+Q0b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yw5NjUsMTUyLDAwMDwvT3JpZ2luYWxWYWw+DQogICAgPExhc3ROdW1WYWw+MzcsOTY1PC9MYXN0TnVtVmFsPg0KICAgIDxSYXdMaW5rVmFsPjM3LDk2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KDE4LDQ5NSk8L0Rpc3BWYWw+DQogICAgPExhc3RVcGRUaW1lPjIwMjUvMDEvMzEgMTg6NTY6MDc8L0xhc3RVcGRUaW1lPg0KICAgIDxXb3Jrc2hlZXROTT5DR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xOCw0OTUsMTMyLDAwMDwvT3JpZ2luYWxWYWw+DQogICAgPExhc3ROdW1WYWw+LTE4LDQ5NTwvTGFzdE51bVZhbD4NCiAgICA8UmF3TGlua1ZhbD4tMTgsNDk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KDQ4LDA3OCk8L0Rpc3BWYWw+DQogICAgPExhc3RVcGRUaW1lPjIwMjUvMDEvMzEgMTg6NTY6MDc8L0xhc3RVcGRUaW1lPg0KICAgIDxXb3Jrc2hlZXROTT5DR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00OCwwNzgsNjI5LDAwMDwvT3JpZ2luYWxWYWw+DQogICAgPExhc3ROdW1WYWw+LTQ4LDA3ODwvTGFzdE51bVZhbD4NCiAgICA8UmF3TGlua1ZhbD4tNDgsMDc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UvMDEvMzEgMTg6NTY6MDc8L0xhc3RVcGRUaW1lPg0KICAgIDxXb3Jrc2hlZXROTT5DR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xNzEsNjM5LDE5NCwwMDA8L09yaWdpbmFsVmFsPg0KICAgIDxMYXN0TnVtVmFsPjE3MSw2Mzk8L0xhc3ROdW1WYWw+DQogICAgPFJhd0xpbmtWYWw+MTcxLDY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4oMSw5OTEpPC9EaXNwVmFsPg0KICAgIDxMYXN0VXBkVGltZT4yMDI1LzAxLzMxIDE4OjU2OjA3PC9MYXN0VXBkVGltZT4NCiAgICA8V29ya3NoZWV0Tk0+Q0b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xLDk5MSw1OTIsMDAwPC9PcmlnaW5hbFZhbD4NCiAgICA8TGFzdE51bVZhbD4tMSw5OTE8L0xhc3ROdW1WYWw+DQogICAgPFJhd0xpbmtWYWw+LTEsOTk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S8wMS8zMSAxODo1NjowNzwvTGFzdFVwZFRpbWU+DQogICAgPFdvcmtzaGVldE5NPkNG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MSw2MzUsMTI5LDAwMDwvT3JpZ2luYWxWYWw+DQogICAgPExhc3ROdW1WYWw+MSw2MzU8L0xhc3ROdW1WYWw+DQogICAgPFJhd0xpbmtWYWw+MSw2Mz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KDY4OCk8L0Rpc3BWYWw+DQogICAgPExhc3RVcGRUaW1lPjIwMjUvMDEvMzEgMTg6NTY6MDc8L0xhc3RVcGRUaW1lPg0KICAgIDxXb3Jrc2hlZXROTT5DRu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xPC9JdGVtSWQ+DQogICAgPERpc3BJdGVtSWQ+SzYyMDA1MDAwPC9EaXNwSXRlbUlkPg0KICAgIDxDb2xJZD5SMzAxMDAwMDAjPC9Db2xJZD4NCiAgICA8VGVtQXhpc1R5cD4xMDAwMDA8L1RlbUF4aXNUeXA+DQogICAgPE1lbnVObT7pgKPntZBDRuioiOeul+abuDwvTWVudU5tPg0KICAgIDxJdGVtTm0+6ZW35pyf6LK45LuY44GR44Gr44KI44KL5pSv5Ye6PC9JdGVtTm0+DQogICAgPENvbE5tPuW9k+acn+mHkemhjTwvQ29sTm0+DQogICAgPE9yaWdpbmFsVmFsPi02ODgsMTI1LDAwMDwvT3JpZ2luYWxWYWw+DQogICAgPExhc3ROdW1WYWw+LTY4ODwvTGFzdE51bVZhbD4NCiAgICA8UmF3TGlua1ZhbD4tNjg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1LzAxLzMxIDE4OjU2OjA3PC9MYXN0VXBkVGltZT4NCiAgICA8V29ya3NoZWV0Tk0+Q0b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jE0NiwyODksMDAwPC9PcmlnaW5hbFZhbD4NCiAgICA8TGFzdE51bVZhbD4xNDY8L0xhc3ROdW1WYWw+DQogICAgPFJhd0xpbmtWYWw+MT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KDEyLDU3OSk8L0Rpc3BWYWw+DQogICAgPExhc3RVcGRUaW1lPjIwMjUvMDEvMzEgMTg6NTY6MDc8L0xhc3RVcGRUaW1lPg0KICAgIDxXb3Jrc2hlZXROTT5DR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5PC9JdGVtSWQ+DQogICAgPERpc3BJdGVtSWQ+SzYyMDAzMDAwPC9EaXNwSXRlbUlkPg0KICAgIDxDb2xJZD5SMzAxMDAwMDAjPC9Db2xJZD4NCiAgICA8VGVtQXhpc1R5cD4xMDAwMDA8L1RlbUF4aXNUeXA+DQogICAgPE1lbnVObT7pgKPntZBDRuioiOeul+abuDwvTWVudU5tPg0KICAgIDxJdGVtTm0+54Sh5b2i6LOH55Sj44Gu5Y+W5b6X44Gr44KI44KL5pSv5Ye6PC9JdGVtTm0+DQogICAgPENvbE5tPuW9k+acn+mHkemhjTwvQ29sTm0+DQogICAgPE9yaWdpbmFsVmFsPi0xMiw1NzksMDEzLDAwMDwvT3JpZ2luYWxWYWw+DQogICAgPExhc3ROdW1WYWw+LTEyLDU3OTwvTGFzdE51bVZhbD4NCiAgICA8UmF3TGlua1ZhbD4tMTIsNTc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S8wMS8zMSAxODo1NjowNzwvTGFzdFVwZFRpbWU+DQogICAgPFdvcmtzaGVldE5NPkNG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iw3ODUsMTMwLDAwMDwvT3JpZ2luYWxWYWw+DQogICAgPExhc3ROdW1WYWw+Niw3ODU8L0xhc3ROdW1WYWw+DQogICAgPFJhd0xpbmtWYWw+Niw3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KDI1LDY4NCk8L0Rpc3BWYWw+DQogICAgPExhc3RVcGRUaW1lPjIwMjUvMDEvMzEgMTg6NTY6MDc8L0xhc3RVcGRUaW1lPg0KICAgIDxXb3Jrc2hlZXROTT5DR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yNSw2ODQsNTI4LDAwMDwvT3JpZ2luYWxWYWw+DQogICAgPExhc3ROdW1WYWw+LTI1LDY4NDwvTGFzdE51bVZhbD4NCiAgICA8UmF3TGlua1ZhbD4tMjUsNjg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1LzAxLzMxIDE4OjU2OjA3PC9MYXN0VXBkVGltZT4NCiAgICA8V29ya3NoZWV0Tk0+Q0bjgJBJRlJT44CR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EyLDIwNyw4MDksMDAwPC9PcmlnaW5hbFZhbD4NCiAgICA8TGFzdE51bVZhbD4xMiwyMDc8L0xhc3ROdW1WYWw+DQogICAgPFJhd0xpbmtWYWw+MTIsMj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KDQ3LDEzOSk8L0Rpc3BWYWw+DQogICAgPExhc3RVcGRUaW1lPjIwMjUvMDEvMzEgMTg6NTY6MDc8L0xhc3RVcGRUaW1lPg0KICAgIDxXb3Jrc2hlZXROTT5DR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00NywxMzksMjk0LDAwMDwvT3JpZ2luYWxWYWw+DQogICAgPExhc3ROdW1WYWw+LTQ3LDEzOTwvTGFzdE51bVZhbD4NCiAgICA8UmF3TGlua1ZhbD4tNDcs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1LzAxLzMxIDE4OjU2OjA3PC9MYXN0VXBkVGltZT4NCiAgICA8V29ya3NoZWV0Tk0+Q0b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43Niw4NDksMDE0LDAwMDwvT3JpZ2luYWxWYWw+DQogICAgPExhc3ROdW1WYWw+NzYsODQ5PC9MYXN0TnVtVmFsPg0KICAgIDxSYXdMaW5rVmFsPjc2LDg0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1LzAxLzMxIDE4OjU2OjA3PC9MYXN0VXBkVGltZT4NCiAgICA8V29ya3NoZWV0Tk0+Q0b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MTksNjE2LDM0MSwwMDA8L09yaWdpbmFsVmFsPg0KICAgIDxMYXN0TnVtVmFsPjE5LDYxNjwvTGFzdE51bVZhbD4NCiAgICA8UmF3TGlua1ZhbD4xOSw2MT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1LzAxLzMxIDE4OjU2OjA3PC9MYXN0VXBkVGltZT4NCiAgICA8V29ya3NoZWV0Tk0+Q0b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jksMTU3LDE2MCwwMDA8L09yaWdpbmFsVmFsPg0KICAgIDxMYXN0TnVtVmFsPjI5LDE1NzwvTGFzdE51bVZhbD4NCiAgICA8UmF3TGlua1ZhbD4yOSwxNT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UvMDEvMzEgMTg6NTY6MDc8L0xhc3RVcGRUaW1lPg0KICAgIDxXb3Jrc2hlZXROTT5DR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NTAwMDAwMDAwLzEvMS8yNDIvSzEzMjAx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1MDAwMDAwMDA8L0R0S2luZElkPg0KICAgIDxEb2NUeXA+MTwvRG9jVHlwPg0KICAgIDxEb2NUeXBObSAvPg0KICAgIDxTdW1BY1R5cD4xPC9TdW1BY1R5cD4NCiAgICA8U2hlZXRUeXA+MjQyPC9TaGVldFR5cD4NCiAgICA8U2hlZXRObT7plovnpLrmlbDlgKTnorroqo0o6ZaL56S65Y2Y5L2NMSk8L1NoZWV0Tm0+DQogICAgPEl0ZW1JZD5LMTMyMDEwMDAjPC9JdGVtSWQ+DQogICAgPERpc3BJdGVtSWQ+SzEzMjAxMDAwMDwvRGlzcEl0ZW1JZD4NCiAgICA8Q29sSWQ+UjMwMTAwMDAwIzwvQ29sSWQ+DQogICAgPFRlbUF4aXNUeXA+MTAwMDAwPC9UZW1BeGlzVHlwPg0KICAgIDxNZW51Tm0+44Kt44Oj44OD44K344Ol44O744OV44Ot44O844Gu54q25rOBPC9NZW51Tm0+DQogICAgPEl0ZW1ObT7jg5Xjg6rjg7zjgq3jg6Pjg4Pjgrfjg6Xjg7vjg5Xjg63jg7w8L0l0ZW1ObT4NCiAgICA8Q29sTm0+MjDmnJ88L0NvbE5tPg0KICAgIDxPcmlnaW5hbFZhbD4yMDAsNzk2LDM1NCwwMDA8L09yaWdpbmFsVmFsPg0KICAgIDxMYXN0TnVtVmFsPjIwMCw3OTY8L0xhc3ROdW1WYWw+DQogICAgPFJhd0xpbmtWYWw+MjAwLDc5NjwvUmF3TGlua1ZhbD4NCiAgICA8Vmlld1VuaXRUeXA+NzwvVmlld1VuaXRUeXA+DQogICAgPERlY2ltYWxQb2ludD4wPC9EZWNpbWFsUG9pbnQ+DQogICAgPFJvdW5kVHlwPjI8L1JvdW5kVHlwPg0KICAgIDxOdW1UZXh0VHlwPjM8L051bVRleHRUeXA+DQogICAgPENsYXNzVHlwPjM8L0NsYXNzVHlwPg0KICAgIDxEVG90YWxZTURITVM+MjAyMy8wNC8yNyAxOTowN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KDY0LDM2MCk8L0Rpc3BWYWw+DQogICAgPExhc3RVcGRUaW1lPjIwMjUvMDEvMzEgMTg6NTY6MDc8L0xhc3RVcGRUaW1lPg0KICAgIDxXb3Jrc2hlZXROTT5DR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Y0LDM2MCw4NDcsMDAwPC9PcmlnaW5hbFZhbD4NCiAgICA8TGFzdE51bVZhbD4tNjQsMzYwPC9MYXN0TnVtVmFsPg0KICAgIDxSYXdMaW5rVmFsPi02NCwz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UvMDEvMzEgMTg6NTY6MDc8L0xhc3RVcGRUaW1lPg0KICAgIDxXb3Jrc2hlZXROTT5DRuOAkElGUlPjgJE8L1dvcmtzaGVldE5NPg0KICAgIDxMaW5rQ2VsbEFkZHJlc3NBMT5PNDM8L0xpbmtDZWxsQWRkcmVzc0ExPg0KICAgIDxMaW5rQ2VsbEFkZHJlc3NSMUMxPlI0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E2Niw4MjYsNDAwLDAwMDwvT3JpZ2luYWxWYWw+DQogICAgPExhc3ROdW1WYWw+MTY2LDgyNjwvTGFzdE51bVZhbD4NCiAgICA8UmF3TGlua1ZhbD4xNjYsODI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igyNzEsNjg1KTwvRGlzcFZhbD4NCiAgICA8TGFzdFVwZFRpbWU+MjAyNS8wMS8zMSAxODo1NjowNzwvTGFzdFVwZFRpbWU+DQogICAgPFdvcmtzaGVldE5NPkNG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3MSw2ODUsNjYwLDAwMDwvT3JpZ2luYWxWYWw+DQogICAgPExhc3ROdW1WYWw+LTI3MSw2ODU8L0xhc3ROdW1WYWw+DQogICAgPFJhd0xpbmtWYWw+LTI3MSw2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7vvI08L0luZmxvd1ZhbD4NCiAgICA8RGlzcFZhbD7vvI08L0Rpc3BWYWw+DQogICAgPExhc3RVcGRUaW1lPjIwMjUvMDEvMzEgMTg6NTY6MDc8L0xhc3RVcGRUaW1lPg0KICAgIDxXb3Jrc2hlZXROTT5DR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MT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KDEwLDAwMCk8L0Rpc3BWYWw+DQogICAgPExhc3RVcGRUaW1lPjIwMjUvMDEvMzEgMTg6NTY6MDc8L0xhc3RVcGRUaW1lPg0KICAgIDxXb3Jrc2hlZXROTT5DR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KDE2LDkyOSk8L0Rpc3BWYWw+DQogICAgPExhc3RVcGRUaW1lPjIwMjUvMDEvMzEgMTg6NTY6MDc8L0xhc3RVcGRUaW1lPg0KICAgIDxXb3Jrc2hlZXROTT5DRuOAkElGUlPjgJE8L1dvcmtzaGVldE5NPg0KICAgIDxMaW5rQ2VsbEFkZHJlc3NBMT5PNDc8L0xpbmtDZWxsQWRkcmVzc0ExPg0KICAgIDxMaW5rQ2VsbEFkZHJlc3NSMUMxPlI0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iw5MjksMjY1LDAwMDwvT3JpZ2luYWxWYWw+DQogICAgPExhc3ROdW1WYWw+LTE2LDkyOTwvTGFzdE51bVZhbD4NCiAgICA8UmF3TGlua1ZhbD4tMTYsO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igzKTwvRGlzcFZhbD4NCiAgICA8TGFzdFVwZFRpbWU+MjAyNS8wMS8zMSAxODo1NjowNzwvTGFzdFVwZFRpbWU+DQogICAgPFdvcmtzaGVldE5NPkNG44CQSUZSU+OAkTwvV29ya3NoZWV0Tk0+DQogICAgPExpbmtDZWxsQWRkcmVzc0ExPk80OTwvTGlua0NlbGxBZGRyZXNzQTE+DQogICAgPExpbmtDZWxsQWRkcmVzc1IxQzE+UjQ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Q8L0l0ZW1JZD4NCiAgICA8RGlzcEl0ZW1JZD5LNjMwMDYwMDA8L0Rpc3BJdGVtSWQ+DQogICAgPENvbElkPlIzMDEwMDAwMCM8L0NvbElkPg0KICAgIDxUZW1BeGlzVHlwPjEwMDAwMDwvVGVtQXhpc1R5cD4NCiAgICA8TWVudU5tPumAo+e1kENG6KiI566X5pu4PC9NZW51Tm0+DQogICAgPEl0ZW1ObT7pnZ7mlK/phY3mjIHliIbmoKrkuLvjgYvjgonjga7lrZDkvJrnpL7mjIHliIblj5blvpfjgavjgojjgovmlK/lh7o8L0l0ZW1ObT4NCiAgICA8Q29sTm0+5b2T5pyf6YeR6aGNPC9Db2xObT4NCiAgICA8T3JpZ2luYWxWYWw+LTMsNzc2LDAwMDwvT3JpZ2luYWxWYWw+DQogICAgPExhc3ROdW1WYWw+LTM8L0xhc3ROdW1WYWw+DQogICAgPFJhd0xpbmtWYWw+LT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S8wMS8zMSAxODo1NjowNzwvTGFzdFVwZFRpbWU+DQogICAgPFdvcmtzaGVldE5NPkNG44CQSUZSU+OAkTwvV29ya3NoZWV0Tk0+DQogICAgPExpbmtDZWxsQWRkcmVzc0ExPk81MDwvTGlua0NlbGxBZGRyZXNzQTE+DQogICAgPExpbmtDZWxsQWRkcmVzc1IxQzE+UjU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Sw1NjQsMTA5LDAwMDwvT3JpZ2luYWxWYWw+DQogICAgPExhc3ROdW1WYWw+MSw1NjQ8L0xhc3ROdW1WYWw+DQogICAgPFJhd0xpbmtWYWw+MSw1N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S8wMS8zMSAxODo1NjowNzwvTGFzdFVwZFRpbWU+DQogICAgPFdvcmtzaGVldE5NPkNG44CQSUZSU+OAkTwvV29ya3NoZWV0Tk0+DQogICAgPExpbmtDZWxsQWRkcmVzc0ExPk81MTwvTGlua0NlbGxBZGRyZXNzQTE+DQogICAgPExpbmtDZWxsQWRkcmVzc1IxQzE+UjU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jksMzg1LDAwMDwvT3JpZ2luYWxWYWw+DQogICAgPExhc3ROdW1WYWw+Mjk8L0xhc3ROdW1WYWw+DQogICAgPFJhd0xpbmtWYWw+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KDEzOSk8L0Rpc3BWYWw+DQogICAgPExhc3RVcGRUaW1lPjIwMjUvMDEvMzEgMTg6NTY6MDc8L0xhc3RVcGRUaW1lPg0KICAgIDxXb3Jrc2hlZXROTT5DR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xMzksNjM3LDAwMDwvT3JpZ2luYWxWYWw+DQogICAgPExhc3ROdW1WYWw+LTEzOTwvTGFzdE51bVZhbD4NCiAgICA8UmF3TGlua1ZhbD4t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KDI5LDIwOCk8L0Rpc3BWYWw+DQogICAgPExhc3RVcGRUaW1lPjIwMjUvMDEvMzEgMTg6NTY6MDc8L0xhc3RVcGRUaW1lPg0KICAgIDxXb3Jrc2hlZXROTT5DR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yOSwyMDgsNDI3LDAwMDwvT3JpZ2luYWxWYWw+DQogICAgPExhc3ROdW1WYWw+LTI5LDIwODwvTGFzdE51bVZhbD4NCiAgICA8UmF3TGlua1ZhbD4tMjksMjA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4oNSwwNDcpPC9EaXNwVmFsPg0KICAgIDxMYXN0VXBkVGltZT4yMDI1LzAxLzMxIDE4OjU2OjA3PC9MYXN0VXBkVGltZT4NCiAgICA8V29ya3NoZWV0Tk0+Q0b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NSwwNDcsNzMwLDAwMDwvT3JpZ2luYWxWYWw+DQogICAgPExhc3ROdW1WYWw+LTUsMDQ3PC9MYXN0TnVtVmFsPg0KICAgIDxSYXdMaW5rVmFsPi01LDA0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4oMSw0MTEpPC9EaXNwVmFsPg0KICAgIDxMYXN0VXBkVGltZT4yMDI1LzAxLzMxIDE4OjU2OjA3PC9MYXN0VXBkVGltZT4NCiAgICA8V29ya3NoZWV0Tk0+Q0bjgJBJRlJT44CRPC9Xb3Jrc2hlZXROTT4NCiAgICA8TGlua0NlbGxBZGRyZXNzQTE+TzU1PC9MaW5rQ2VsbEFkZHJlc3NBMT4NCiAgICA8TGlua0NlbGxBZGRyZXNzUjFDMT5SN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z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DExLDcyNSwwMDA8L09yaWdpbmFsVmFsPg0KICAgIDxMYXN0TnVtVmFsPi0xLDQxMTwvTGFzdE51bVZhbD4NCiAgICA8UmF3TGlua1ZhbD4tMSw0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igyMzAsMzY3KTwvRGlzcFZhbD4NCiAgICA8TGFzdFVwZFRpbWU+MjAyNS8wMS8zMSAxODo1NjowNzwvTGFzdFVwZFRpbWU+DQogICAgPFdvcmtzaGVldE5NPkNG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i0yMzAsMzY3LDE3MywwMDA8L09yaWdpbmFsVmFsPg0KICAgIDxMYXN0TnVtVmFsPi0yMzAsMzY3PC9MYXN0TnVtVmFsPg0KICAgIDxSYXdMaW5rVmFsPi0yMzAsMzY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KDI5LDU3MCk8L0Rpc3BWYWw+DQogICAgPExhc3RVcGRUaW1lPjIwMjUvMDEvMzEgMTg6NTY6MDc8L0xhc3RVcGRUaW1lPg0KICAgIDxXb3Jrc2hlZXROTT5DR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0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a4m+WwkemhjTwvSXRlbU5tPg0KICAgIDxDb2xObT7lvZPmnJ/ph5HpoY08L0NvbE5tPg0KICAgIDxPcmlnaW5hbFZhbD4tMjksNTcwLDgxOSwwMDA8L09yaWdpbmFsVmFsPg0KICAgIDxMYXN0TnVtVmFsPi0yOSw1NzA8L0xhc3ROdW1WYWw+DQogICAgPFJhd0xpbmtWYWw+LTI5LDU3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UvMDEvMzEgMTg6NTY6MDc8L0xhc3RVcGRUaW1lPg0KICAgIDxXb3Jrc2hlZXROTT5DR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1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yNzEsNjUxLDgyNiwwMDA8L09yaWdpbmFsVmFsPg0KICAgIDxMYXN0TnVtVmFsPjI3MSw2NTE8L0xhc3ROdW1WYWw+DQogICAgPFJhd0xpbmtWYWw+MjcxLDY1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S8wMS8zMSAxODo1NjowNzwvTGFzdFVwZFRpbWU+DQogICAgPFdvcmtzaGVldE5NPkNG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I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SwyNjAsNzQzLDAwMDwvT3JpZ2luYWxWYWw+DQogICAgPExhc3ROdW1WYWw+NSwyNjA8L0xhc3ROdW1WYWw+DQogICAgPFJhd0xpbmtWYWw+NSwy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UvMDEvMzEgMTg6NTY6MDc8L0xhc3RVcGRUaW1lPg0KICAgIDxXb3Jrc2hlZXROTT5DR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3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S40PC9JbmZsb3dWYWw+DQogICAgPERpc3BWYWw+NTUuNCA8L0Rpc3BWYWw+DQogICAgPExhc3RVcGRUaW1lPjIwMjMvMTAvMzAgMTQ6MjU6MjI8L0xhc3RVcGRUaW1lPg0KICAgIDxXb3Jrc2hlZXROTT5TRUdNRU5U44CQSUZSU+OAkSA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S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yMC4zPC9JbmZsb3dWYWw+DQogICAgPERpc3BWYWw+MjAuMyA8L0Rpc3BWYWw+DQogICAgPExhc3RVcGRUaW1lPjIwMjMvMTAvMzAgMTQ6MjU6MjI8L0xhc3RVcGRUaW1lPg0KICAgIDxXb3Jrc2hlZXROTT5TRUdNRU5U44CQSUZSU+OAkSA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AsMzQ0LDg5OSwwMDA8L09yaWdpbmFsVmFsPg0KICAgIDxMYXN0TnVtVmFsPjIwLDM0NDwvTGFzdE51bVZhbD4NCiAgICA8UmF3TGlua1ZhbD4yMCwzNDQ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Ny4yPC9JbmZsb3dWYWw+DQogICAgPERpc3BWYWw+MjcuMiA8L0Rpc3BWYWw+DQogICAgPExhc3RVcGRUaW1lPjIwMjMvMTAvMzAgMTQ6MjU6MjI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csMjQwLDI0MiwwMDA8L09yaWdpbmFsVmFsPg0KICAgIDxMYXN0TnVtVmFsPjI3LDI0MDwvTGFzdE51bVZhbD4NCiAgICA8UmF3TGlua1ZhbD4yNywyND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y40PC9JbmZsb3dWYWw+DQogICAgPERpc3BWYWw+ODMuNCA8L0Rpc3BWYWw+DQogICAgPExhc3RVcGRUaW1lPjIwMjMvMTAvMzAgMTQ6MjU6MjI8L0xhc3RVcGRUaW1lPg0KICAgIDxXb3Jrc2hlZXROTT5TRUdNRU5U44CQSUZSU+OAkSA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i4yPC9JbmZsb3dWYWw+DQogICAgPERpc3BWYWw+NjIuMiA8L0Rpc3BWYWw+DQogICAgPExhc3RVcGRUaW1lPjIwMjMvMTAvMzAgMTQ6MjU6MjI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xNjYsNTM4LDAwMDwvT3JpZ2luYWxWYWw+DQogICAgPExhc3ROdW1WYWw+NjIsMTY2PC9MYXN0TnVtVmFsPg0KICAgIDxSYXdMaW5rVmFsPjYyLDE2Nj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S43PC9JbmZsb3dWYWw+DQogICAgPERpc3BWYWw+MjkuNyA8L0Rpc3BWYWw+DQogICAgPExhc3RVcGRUaW1lPjIwMjMvMTAvMzAgMTQ6MjU6MjI8L0xhc3RVcGRUaW1lPg0KICAgIDxXb3Jrc2hlZXROTT5TRUdNRU5U44CQSUZSU+OAkSA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3NDcsMjI2LDAwMDwvT3JpZ2luYWxWYWw+DQogICAgPExhc3ROdW1WYWw+MjksNzQ3PC9MYXN0TnVtVmFsPg0KICAgIDxSYXdMaW5rVmFsPjI5LDc0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My43PC9JbmZsb3dWYWw+DQogICAgPERpc3BWYWw+NDMuNyA8L0Rpc3BWYWw+DQogICAgPExhc3RVcGRUaW1lPjIwMjMvMTAvMzAgMTQ6MjU6MjI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Myw3MDcsNTk3LDAwMDwvT3JpZ2luYWxWYWw+DQogICAgPExhc3ROdW1WYWw+NDMsNzA3PC9MYXN0TnVtVmFsPg0KICAgIDxSYXdMaW5rVmFsPjQzLDcw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y42PC9JbmZsb3dWYWw+DQogICAgPERpc3BWYWw+MTcuNiA8L0Rpc3BWYWw+DQogICAgPExhc3RVcGRUaW1lPjIwMjMvMTAvMzAgMTQ6MjU6MjI8L0xhc3RVcGRUaW1lPg0KICAgIDxXb3Jrc2hlZXROTT5TRUdNRU5U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yw2MTEsMTQwLDAwMDwvT3JpZ2luYWxWYWw+DQogICAgPExhc3ROdW1WYWw+MTcsNjExPC9MYXN0TnVtVmFsPg0KICAgIDxSYXdMaW5rVmFsPjE3LDYxM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LjA8L0luZmxvd1ZhbD4NCiAgICA8RGlzcFZhbD42LjAgPC9EaXNwVmFsPg0KICAgIDxMYXN0VXBkVGltZT4yMDIzLzEwLzMwIDE0OjI1OjIyPC9MYXN0VXBkVGltZT4NCiAgICA8V29ya3NoZWV0Tk0+U0VHTUVOVOOAkElGUlPjgJEg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Myw2MjEsMDAwPC9PcmlnaW5hbFZhbD4NCiAgICA8TGFzdE51bVZhbD42LDAxMzwvTGFzdE51bVZhbD4NCiAgICA8UmF3TGlua1ZhbD42LDAx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42LjQ8L0luZmxvd1ZhbD4NCiAgICA8RGlzcFZhbD42LjQgPC9EaXNwVmFsPg0KICAgIDxMYXN0VXBkVGltZT4yMDIzLzEwLzMwIDE0OjI1OjIyPC9MYXN0VXBkVGltZT4NCiAgICA8V29ya3NoZWV0Tk0+U0VHTUVOVOOAkElGUlPjgJEg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M4OSwxMzcsMDAwPC9PcmlnaW5hbFZhbD4NCiAgICA8TGFzdE51bVZhbD42LDM4OTwvTGFzdE51bVZhbD4NCiAgICA8UmF3TGlua1ZhbD42LDM4O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LjU8L0luZmxvd1ZhbD4NCiAgICA8RGlzcFZhbD43LjUgPC9EaXNwVmFsPg0KICAgIDxMYXN0VXBkVGltZT4yMDIzLzEwLzMwIDE0OjI1OjIyPC9MYXN0VXBkVGltZT4NCiAgICA8V29ya3NoZWV0Tk0+U0VHTUVOVOOAkElGUlPjgJEg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UxOCw5MDMsMDAwPC9PcmlnaW5hbFZhbD4NCiAgICA8TGFzdE51bVZhbD43LDUxODwvTGFzdE51bVZhbD4NCiAgICA8UmF3TGlua1ZhbD43LDUxO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i43PC9JbmZsb3dWYWw+DQogICAgPERpc3BWYWw+NjIuNyA8L0Rpc3BWYWw+DQogICAgPExhc3RVcGRUaW1lPjIwMjMvMTAvMzAgMTQ6MjU6MjI8L0xhc3RVcGRUaW1lPg0KICAgIDxXb3Jrc2hlZXROTT5TRUdNRU5U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C41PC9JbmZsb3dWYWw+DQogICAgPERpc3BWYWw+MTguNSA8L0Rpc3BWYWw+DQogICAgPExhc3RVcGRUaW1lPjIwMjMvMTAvMzAgMTQ6MjU6MjI8L0xhc3RVcGRUaW1lPg0KICAgIDxXb3Jrc2hlZXROTT5TRUdNRU5U44CQSUZSU+OAkSA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DczLDk2MCwwMDA8L09yaWdpbmFsVmFsPg0KICAgIDxMYXN0TnVtVmFsPjE4LDQ3MzwvTGFzdE51bVZhbD4NCiAgICA8UmF3TGlua1ZhbD4xOCw0NzM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LjQ8L0luZmxvd1ZhbD4NCiAgICA8RGlzcFZhbD42LjQgPC9EaXNwVmFsPg0KICAgIDxMYXN0VXBkVGltZT4yMDIzLzEwLzMwIDE0OjI1OjIyPC9MYXN0VXBkVGltZT4NCiAgICA8V29ya3NoZWV0Tk0+U0VHTUVOVOOAkElGUlPjgJEg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zk4LDg2MSwwMDA8L09yaWdpbmFsVmFsPg0KICAgIDxMYXN0TnVtVmFsPjYsMzk4PC9MYXN0TnVtVmFsPg0KICAgIDxSYXdMaW5rVmFsPjYsMzk4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43LjQ8L0luZmxvd1ZhbD4NCiAgICA8RGlzcFZhbD43LjQgPC9EaXNwVmFsPg0KICAgIDxMYXN0VXBkVGltZT4yMDIzLzEwLzMwIDE0OjI1OjIyPC9MYXN0VXBkVGltZT4NCiAgICA8V29ya3NoZWV0Tk0+U0VHTUVOVOOAkElGUlPjgJEg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csNDM1LDUwNCwwMDA8L09yaWdpbmFsVmFsPg0KICAgIDxMYXN0TnVtVmFsPjcsNDM1PC9MYXN0TnVtVmFsPg0KICAgIDxSYXdMaW5rVmFsPjcsNDM1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Ljc8L0luZmxvd1ZhbD4NCiAgICA8RGlzcFZhbD4xLjcgPC9EaXNwVmFsPg0KICAgIDxMYXN0VXBkVGltZT4yMDIzLzEwLzMwIDE0OjI1OjIyPC9MYXN0VXBkVGltZT4NCiAgICA8V29ya3NoZWV0Tk0+U0VHTUVOVO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jU4LDIxNiwwMDA8L09yaWdpbmFsVmFsPg0KICAgIDxMYXN0TnVtVmFsPjEsNjU4PC9MYXN0TnVtVmFsPg0KICAgIDxSYXdMaW5rVmFsPjEsNjU4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ODMuNzwvSW5mbG93VmFsPg0KICAgIDxEaXNwVmFsPjE4My43IDwvRGlzcFZhbD4NCiAgICA8TGFzdFVwZFRpbWU+MjAyMy8xMC8zMCAxNDoyNToyMjwvTGFzdFVwZFRpbWU+DQogICAgPFdvcmtzaGVldE5NPlNFR01FTlTjgJBJRlJT44CRIDwvV29ya3NoZWV0Tk0+DQogICAgPExpbmtDZWxsQWRkcmVzc0ExPlM2PC9MaW5rQ2VsbEFkZHJlc3NBMT4NCiAgICA8TGlua0NlbGxBZGRyZXNzUjFDMT5SNk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xODMsNjg2LDE4MiwwMDA8L09yaWdpbmFsVmFsPg0KICAgIDxMYXN0TnVtVmFsPjE4Myw2ODY8L0xhc3ROdW1WYWw+DQogICAgPFJhd0xpbmtWYWw+MTgzLDY4Nj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MTMuNzwvSW5mbG93VmFsPg0KICAgIDxEaXNwVmFsPjIxMy43IDwvRGlzcFZhbD4NCiAgICA8TGFzdFVwZFRpbWU+MjAyMy8xMC8zMCAxNDoyNToyMjwvTGFzdFVwZFRpbWU+DQogICAgPFdvcmtzaGVldE5NPlNFR01FTlTjgJBJRlJT44CRIDwvV29ya3NoZWV0Tk0+DQogICAgPExpbmtDZWxsQWRkcmVzc0ExPlM3PC9MaW5rQ2VsbEFkZHJlc3NBMT4NCiAgICA8TGlua0NlbGxBZGRyZXNzUjFDMT5SN0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TMsNjczLDYwMSwwMDA8L09yaWdpbmFsVmFsPg0KICAgIDxMYXN0TnVtVmFsPjIxMyw2NzM8L0xhc3ROdW1WYWw+DQogICAgPFJhd0xpbmtWYWw+MjEzLDY3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zEuOTwvSW5mbG93VmFsPg0KICAgIDxEaXNwVmFsPjUzMS45IDwvRGlzcFZhbD4NCiAgICA8TGFzdFVwZFRpbWU+MjAyMy8xMC8zMCAxNDoyNToyMjwvTGFzdFVwZFRpbWU+DQogICAgPFdvcmtzaGVldE5NPlNFR01FTlTjgJBJRlJT44CRID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EsODc0LDYzNiwwMDA8L09yaWdpbmFsVmFsPg0KICAgIDxMYXN0TnVtVmFsPjUzMSw4NzQ8L0xhc3ROdW1WYWw+DQogICAgPFJhd0xpbmtWYWw+NTMxLDg3N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MTguODwvSW5mbG93VmFsPg0KICAgIDxEaXNwVmFsPjMxOC44IDwvRGlzcFZhbD4NCiAgICA8TGFzdFVwZFRpbWU+MjAyMy8xMC8zMCAxNDoyNToyMjwvTGFzdFVwZFRpbWU+DQogICAgPFdvcmtzaGVldE5NPlNFR01FTlTjgJBJRlJT44CRIDwvV29ya3NoZWV0Tk0+DQogICAgPExpbmtDZWxsQWRkcmVzc0ExPlMxMDwvTGlua0NlbGxBZGRyZXNzQTE+DQogICAgPExpbmtDZWxsQWRkcmVzc1IxQzE+UjEw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xOCw3NjUsODY3LDAwMDwvT3JpZ2luYWxWYWw+DQogICAgPExhc3ROdW1WYWw+MzE4LDc2NTwvTGFzdE51bVZhbD4NCiAgICA8UmF3TGlua1ZhbD4zMTgsNzY1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NDIuMzwvSW5mbG93VmFsPg0KICAgIDxEaXNwVmFsPjI0Mi4zIDwvRGlzcFZhbD4NCiAgICA8TGFzdFVwZFRpbWU+MjAyMy8xMC8zMCAxNDoyNToyMjwvTGFzdFVwZFRpbWU+DQogICAgPFdvcmtzaGVldE5NPlNFR01FTlTjgJBJRlJT44CRIDwvV29ya3NoZWV0Tk0+DQogICAgPExpbmtDZWxsQWRkcmVzc0ExPlMxMTwvTGlua0NlbGxBZGRyZXNzQTE+DQogICAgPExpbmtDZWxsQWRkcmVzc1IxQzE+UjEx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0MiwzMzAsOTIwLDAwMDwvT3JpZ2luYWxWYWw+DQogICAgPExhc3ROdW1WYWw+MjQyLDMzMDwvTGFzdE51bVZhbD4NCiAgICA8UmF3TGlua1ZhbD4yNDIsMzMw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MDcuNjwvSW5mbG93VmFsPg0KICAgIDxEaXNwVmFsPjQwNy42IDwvRGlzcFZhbD4NCiAgICA8TGFzdFVwZFRpbWU+MjAyMy8xMC8zMCAxNDoyNToyMjwvTGFzdFVwZFRpbWU+DQogICAgPFdvcmtzaGVldE5NPlNFR01FTlTjgJBJRlJT44CRID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QwNyw1OTcsODAxLDAwMDwvT3JpZ2luYWxWYWw+DQogICAgPExhc3ROdW1WYWw+NDA3LDU5NzwvTGFzdE51bVZhbD4NCiAgICA8UmF3TGlua1ZhbD40MDcsNTk3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zNjMuNzwvSW5mbG93VmFsPg0KICAgIDxEaXNwVmFsPjM2My43IDwvRGlzcFZhbD4NCiAgICA8TGFzdFVwZFRpbWU+MjAyMy8xMC8zMCAxNDoyNToyMjwvTGFzdFVwZFRpbWU+DQogICAgPFdvcmtzaGVldE5NPlNFR01FTlTjgJBJRlJT44CRIDwvV29ya3NoZWV0Tk0+DQogICAgPExpbmtDZWxsQWRkcmVzc0ExPlMxMzwvTGlua0NlbGxBZGRyZXNzQTE+DQogICAgPExpbmtDZWxsQWRkcmVzc1IxQzE+UjEz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M2Myw2ODIsNDc0LDAwMDwvT3JpZ2luYWxWYWw+DQogICAgPExhc3ROdW1WYWw+MzYzLDY4MjwvTGFzdE51bVZhbD4NCiAgICA8UmF3TGlua1ZhbD4zNjMsNjgy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My8xMC8zMCAxNDoyNToyMjwvTGFzdFVwZFRpbWU+DQogICAgPFdvcmtzaGVldE5NPkVUQzwvV29ya3NoZWV0Tk0+DQogICAgPExpbmtDZWxsQWRkcmVzc0ExPkFDNjwvTGlua0NlbGxBZGRyZXNzQTE+DQogICAgPExpbmtDZWxsQWRkcmVzc1IxQzE+UjZDMjk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8L0Rpc3BWYWw+DQogICAgPExhc3RVcGRUaW1lPjIwMjMvMTAvMzAgMTQ6MjU6MjM8L0xhc3RVcGRUaW1lPg0KICAgIDxXb3Jrc2hlZXROTT5FVEM8L1dvcmtzaGVldE5NPg0KICAgIDxMaW5rQ2VsbEFkZHJlc3NBMT5BQzc8L0xpbmtDZWxsQWRkcmVzc0ExPg0KICAgIDxMaW5rQ2VsbEFkZHJlc3NSMUMxPlI3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BaMDAwMCM8L0l0ZW1JZD4NCiAgICA8RGlzcEl0ZW1JZD5LMTEwWjAwMDAwPC9EaXNwSXRlbUlkPg0KICAgIDxDb2xJZD5SMzAxMDAwMDAjPC9Db2xJZD4NCiAgICA8VGVtQXhpc1R5cD4xMDAwMDA8L1RlbUF4aXNUeXA+DQogICAgPE1lbnVObT7pgKPntZDosqHmlL/nirbmhYvoqIjnrpfmm7g8L01lbnVObT4NCiAgICA8SXRlbU5tPuizh+eUo+WQiOioiDwvSXRlbU5tPg0KICAgIDxDb2xObT7lvZPmnJ/ph5HpoY08L0NvbE5tPg0KICAgIDxPcmlnaW5hbFZhbD4yLDY2MCw4NDMsNDk4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My8xMC8zMCAxNDoyNToyMzwvTGFzdFVwZFRpbWU+DQogICAgPFdvcmtzaGVldE5NPkVUQzwvV29ya3NoZWV0Tk0+DQogICAgPExpbmtDZWxsQWRkcmVzc0ExPkFDODwvTGlua0NlbGxBZGRyZXNzQTE+DQogICAgPExpbmtDZWxsQWRkcmVzc1IxQzE+UjhDMjk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Q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Iw5pyf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zPC9OdW1UZXh0VHlwPg0KICAgIDxDbGFzc1R5cD4zPC9DbGFzc1R5cD4NCiAgICA8RFRvdGFsWU1ESE1TPjIwMjMvMDcvMjQgMTI6NDk6MDc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MvMTAvMzAgMTQ6MjU6MjM8L0xhc3RVcGRUaW1lPg0KICAgIDxXb3Jrc2hlZXROTT5FVEM8L1dvcmtzaGVldE5NPg0KICAgIDxMaW5rQ2VsbEFkZHJlc3NBMT5BQzk8L0xpbmtDZWxsQWRkcmVzc0ExPg0KICAgIDxMaW5rQ2VsbEFkZHJlc3NSMUMxPlI5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1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UwMDAwMCM8L0l0ZW1JZD4NCiAgICA8RGlzcEl0ZW1JZD5LMTI1MDAwMDAwPC9EaXNwSXRlbUlkPg0KICAgIDxDb2xJZD5SMzAxMDAwMDAjPC9Db2xJZD4NCiAgICA8VGVtQXhpc1R5cD4xMDAwMDA8L1RlbUF4aXNUeXA+DQogICAgPE1lbnVObT7osqHmlL/nirbmhYs8L01lbnVObT4NCiAgICA8SXRlbU5tPuimquS8muekvuaJgOacieiAheW4sOWxnuaMgeWIhuavlOeOhzwvSXRlbU5tPg0KICAgIDxDb2xObT4yMOacnzwvQ29sTm0+DQogICAgPE9yaWdpbmFsVmFsPjMxLjQ4MzwvT3JpZ2luYWxWYWw+DQogICAgPExhc3ROdW1WYWw+MzEuNTwvTGFzdE51bVZhbD4NCiAgICA8UmF3TGlua1ZhbD4zMS41PC9SYXdMaW5rVmFsPg0KICAgIDxWaWV3VW5pdFR5cD4xPC9WaWV3VW5pdFR5cD4NCiAgICA8RGVjaW1hbFBvaW50PjE8L0RlY2ltYWxQb2ludD4NCiAgICA8Um91bmRUeXA+MTwvUm91bmRUeXA+DQogICAgPE51bVRleHRUeXA+MzwvTnVtVGV4dFR5cD4NCiAgICA8Q2xhc3NUeXA+MzwvQ2xhc3NUeXA+DQogICAgPERUb3RhbFlNREhNUz4yMDIzLzA3LzI0IDEyOjQ5OjA3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zLzEwLzMwIDE0OjI1OjIzPC9MYXN0VXBkVGltZT4NCiAgICA8V29ya3NoZWV0Tk0+RVRDPC9Xb3Jrc2hlZXROTT4NCiAgICA8TGlua0NlbGxBZGRyZXNzQTE+QUMyNzwvTGlua0NlbGxBZGRyZXNzQTE+DQogICAgPExpbmtDZWxsQWRkcmVzc1IxQzE+UjI3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A1MDAwMDAwMDAvMS8xLzI0Mi9LMTE2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9k+acn+WIqeebijwvSXRlbU5tPg0KICAgIDxDb2xObT4yMOacnzwvQ29sTm0+DQogICAgPE9yaWdpbmFsVmFsPjQ4MS45NDQ8L09yaWdpbmFsVmFsPg0KICAgIDxMYXN0TnVtVmFsPjQ4MS45NDwvTGFzdE51bVZhbD4NCiAgICA8UmF3TGlua1ZhbD40ODEuOTQ8L1Jhd0xpbmtWYWw+DQogICAgPFZpZXdVbml0VHlwPjE8L1ZpZXdVbml0VHlwPg0KICAgIDxEZWNpbWFsUG9pbnQ+MjwvRGVjaW1hbFBvaW50Pg0KICAgIDxSb3VuZFR5cD4xPC9Sb3VuZFR5cD4NCiAgICA8TnVtVGV4dFR5cD4zPC9OdW1UZXh0VHlwPg0KICAgIDxDbGFzc1R5cD4zPC9DbGFzc1R5cD4NCiAgICA8RFRvdGFsWU1ESE1TPjIwMjMvMDcvMjQgMTI6NDg6N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My8xMC8zMCAxNDoyNToyMzwvTGFzdFVwZFRpbWU+DQogICAgPFdvcmtzaGVldE5NPkVUQzwvV29ya3NoZWV0Tk0+DQogICAgPExpbmtDZWxsQWRkcmVzc0ExPkFDMjg8L0xpbmtDZWxsQWRkcmVzc0ExPg0KICAgIDxMaW5rQ2VsbEFkZHJlc3NSMUMxPlIyOE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3MDAwMDAjPC9JdGVtSWQ+DQogICAgPERpc3BJdGVtSWQ+SzEyNzAwMDAwMDwvRGlzcEl0ZW1JZD4NCiAgICA8Q29sSWQ+UjMwMTAwMDAwIzwvQ29sSWQ+DQogICAgPFRlbUF4aXNUeXA+MTAwMDAwPC9UZW1BeGlzVHlwPg0KICAgIDxNZW51Tm0+6LKh5pS/54q25oWLPC9NZW51Tm0+DQogICAgPEl0ZW1ObT7vvJHmoKrlvZPjgZ/jgoropqrkvJrnpL7miYDmnInogIXluLDlsZ7mjIHliIY8L0l0ZW1ObT4NCiAgICA8Q29sTm0+MjDmnJ88L0NvbE5tPg0KICAgIDxPcmlnaW5hbFZhbD4zLDYyOS4zNDE8L09yaWdpbmFsVmFsPg0KICAgIDxMYXN0TnVtVmFsPjMsNjI5LjM0PC9MYXN0TnVtVmFsPg0KICAgIDxSYXdMaW5rVmFsPjMsNjI5LjM0PC9SYXdMaW5rVmFsPg0KICAgIDxWaWV3VW5pdFR5cD4xPC9WaWV3VW5pdFR5cD4NCiAgICA8RGVjaW1hbFBvaW50PjI8L0RlY2ltYWxQb2ludD4NCiAgICA8Um91bmRUeXA+MTwvUm91bmRUeXA+DQogICAgPE51bVRleHRUeXA+MzwvTnVtVGV4dFR5cD4NCiAgICA8Q2xhc3NUeXA+MzwvQ2xhc3NUeXA+DQogICAgPERUb3RhbFlNREhNUz4yMDIzLzA3LzI0IDEyOjQ5OjA3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My8xMC8zMCAxNDoyNToyMzwvTGFzdFVwZFRpbWU+DQogICAgPFdvcmtzaGVldE5NPkVUQzwvV29ya3NoZWV0Tk0+DQogICAgPExpbmtDZWxsQWRkcmVzc0ExPkFDMjM8L0xpbmtDZWxsQWRkcmVzc0ExPg0KICAgIDxMaW5rQ2VsbEFkZHJlc3NSMUMxPlIyM0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DmnJ88L0NvbE5tPg0KICAgIDxPcmlnaW5hbFZhbD4yMzAsODMwLDQ1MS40MTE8L09yaWdpbmFsVmFsPg0KICAgIDxMYXN0TnVtVmFsPjIzMCw4MzAsNDUxPC9MYXN0TnVtVmFsPg0KICAgIDxSYXdMaW5rVmFsPjIzMCw4MzAsNDUxPC9SYXdMaW5rVmFsPg0KICAgIDxWaWV3VW5pdFR5cD4xPC9WaWV3VW5pdFR5cD4NCiAgICA8RGVjaW1hbFBvaW50PjA8L0RlY2ltYWxQb2ludD4NCiAgICA8Um91bmRUeXA+MjwvUm91bmRUeXA+DQogICAgPE51bVRleHRUeXA+MzwvTnVtVGV4dFR5cD4NCiAgICA8Q2xhc3NUeXA+MzwvQ2xhc3NUeXA+DQogICAgPERUb3RhbFlNREhNUz4yMDIzLzA3LzI0IDEyOjQ5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My8xMC8zMCAxNDoyNToyMzwvTGFzdFVwZFRpbWU+DQogICAgPFdvcmtzaGVldE5NPkVUQzwvV29ya3NoZWV0Tk0+DQogICAgPExpbmtDZWxsQWRkcmVzc0ExPkFDMjU8L0xpbmtDZWxsQWRkcmVzc0ExPg0KICAgIDxMaW5rQ2VsbEFkZHJlc3NSMUMxPlIyNU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M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DmnJ88L0NvbE5tPg0KICAgIDxPcmlnaW5hbFZhbD4yMzAsODE2LDkyMC4wMDA8L09yaWdpbmFsVmFsPg0KICAgIDxMYXN0TnVtVmFsPjIzMCw4MTYsOTIwPC9MYXN0TnVtVmFsPg0KICAgIDxSYXdMaW5rVmFsPjIzMCw4MTYsOTIwPC9SYXdMaW5rVmFsPg0KICAgIDxWaWV3VW5pdFR5cD4xPC9WaWV3VW5pdFR5cD4NCiAgICA8RGVjaW1hbFBvaW50PjA8L0RlY2ltYWxQb2ludD4NCiAgICA8Um91bmRUeXA+MjwvUm91bmRUeXA+DQogICAgPE51bVRleHRUeXA+MzwvTnVtVGV4dFR5cD4NCiAgICA8Q2xhc3NUeXA+MzwvQ2xhc3NUeXA+DQogICAgPERUb3RhbFlNREhNUz4yMDIzLzA3LzI0IDEyOjQ5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40NTUuODwvSW5mbG93VmFsPg0KICAgIDxEaXNwVmFsPjQ1NS44IDwvRGlzcFZhbD4NCiAgICA8TGFzdFVwZFRpbWU+MjAyMy8xMC8zMCAxNDoyNToyMzwvTGFzdFVwZFRpbWU+DQogICAgPFdvcmtzaGVldE5NPlNFR01FTlTjgJBJRlJT44CRIDwvV29ya3NoZWV0Tk0+DQogICAgPExpbmtDZWxsQWRkcmVzc0ExPlM4PC9MaW5rQ2VsbEFkZHJlc3NBMT4NCiAgICA8TGlua0NlbGxBZGRyZXNzUjFDMT5SOE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40NTUsODE1LDI1NiwwMDA8L09yaWdpbmFsVmFsPg0KICAgIDxMYXN0TnVtVmFsPjQ1NSw4MTU8L0xhc3ROdW1WYWw+DQogICAgPFJhd0xpbmtWYWw+NDU1LDgxN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tODA4PC9JbmZsb3dWYWw+DQogICAgPERpc3BWYWw+KDgwOCk8L0Rpc3BWYWw+DQogICAgPExhc3RVcGRUaW1lPjIwMjUvMDEvMzEgMTg6NTY6MDc8L0xhc3RVcGRUaW1lPg0KICAgIDxXb3Jrc2hlZXROTT5QTOOAkElGUlPjgJEgPC9Xb3Jrc2hlZXROTT4NCiAgICA8TGlua0NlbGxBZGRyZXNzQTE+TjI5PC9MaW5rQ2VsbEFkZHJlc3NBMT4NCiAgICA8TGlua0NlbGxBZGRyZXNzUjFDMT5SM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gwOCw0NjEsMDAwPC9PcmlnaW5hbFZhbD4NCiAgICA8TGFzdE51bVZhbD4tODA4PC9MYXN0TnVtVmFsPg0KICAgIDxSYXdMaW5rVmFsPi04MD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xOSwyNjA8L0luZmxvd1ZhbD4NCiAgICA8RGlzcFZhbD4xOSwyNjAgPC9EaXNwVmFsPg0KICAgIDxMYXN0VXBkVGltZT4yMDIzLzEwLzMwIDE0OjI1OjIz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i4wPC9JbmZsb3dWYWw+DQogICAgPERpc3BWYWw+KDIuMCk8L0Rpc3BWYWw+DQogICAgPExhc3RVcGRUaW1lPjIwMjMvMTAvMzAgMTQ6MjU6MjM8L0xhc3RVcGRUaW1lPg0KICAgIDxXb3Jrc2hlZXROTT5TRUdNRU5U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iwwMzAsNzA4LDAwMDwvT3JpZ2luYWxWYWw+DQogICAgPExhc3ROdW1WYWw+LTIsMDMwPC9MYXN0TnVtVmFsPg0KICAgIDxSYXdMaW5rVmFsPi0yLDAzM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NTYuNjwvSW5mbG93VmFsPg0KICAgIDxEaXNwVmFsPig1Ni42KTwvRGlzcFZhbD4NCiAgICA8TGFzdFVwZFRpbWU+MjAyMy8xMC8zMCAxNDoyNToyMzwvTGFzdFVwZFRpbWU+DQogICAgPFdvcmtzaGVldE5NPlNFR01FTlTjgJBJRlJT44CRID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01Niw1ODMsMjM5LDAwMDwvT3JpZ2luYWxWYWw+DQogICAgPExhc3ROdW1WYWw+LTU2LDU4MzwvTGFzdE51bVZhbD4NCiAgICA8UmF3TGlua1ZhbD4tNTYsNTgz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S4zPC9JbmZsb3dWYWw+DQogICAgPERpc3BWYWw+KDUuMyk8L0Rpc3BWYWw+DQogICAgPExhc3RVcGRUaW1lPjIwMjMvMTAvMzAgMTQ6MjU6MjM8L0xhc3RVcGRUaW1lPg0KICAgIDxXb3Jrc2hlZXROTT5TRUdNRU5U44CQSUZSU+OAkSA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1LDc3MiwwMDA8L09yaWdpbmFsVmFsPg0KICAgIDxMYXN0TnVtVmFsPi01LDM0NTwvTGFzdE51bVZhbD4NCiAgICA8UmF3TGlua1ZhbD4tNSwzNDU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zMzcuNTwvSW5mbG93VmFsPg0KICAgIDxEaXNwVmFsPjMzNy41IDwvRGlzcFZhbD4NCiAgICA8TGFzdFVwZFRpbWU+MjAyMy8xMC8zMCAxNDoyNToyMz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Y2MC44PC9JbmZsb3dWYWw+DQogICAgPERpc3BWYWw+Miw2NjAuOCA8L0Rpc3BWYWw+DQogICAgPExhc3RVcGRUaW1lPjIwMjMvMTAvMzAgMTQ6MjU6MjM8L0xhc3RVcGRUaW1lPg0KICAgIDxXb3Jrc2hlZXROTT5TRUdNRU5U44CQSUZSU+OAkSA8L1dvcmtzaGVldE5NPg0KICAgIDxMaW5rQ2VsbEFkZHJlc3NBMT5TMTU8L0xpbmtDZWxsQWRkcmVzc0ExPg0KICAgIDxMaW5rQ2VsbEFkZHJlc3NSMUMxPlIxNU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Dk4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xMTEuMjwvSW5mbG93VmFsPg0KICAgIDxEaXNwVmFsPjExMS4yIDwvRGlzcFZhbD4NCiAgICA8TGFzdFVwZFRpbWU+MjAyMy8xMC8zMCAxNDoyNToyMzwvTGFzdFVwZFRpbWU+DQogICAgPFdvcmtzaGVldE5NPlNFR01FTlTjgJBJRlJT44CRIDwvV29ya3NoZWV0Tk0+DQogICAgPExpbmtDZWxsQWRkcmVzc0ExPlExNTwvTGlua0NlbGxBZGRyZXNzQTE+DQogICAgPExpbmtDZWxsQWRkcmVzc1IxQzE+UjE1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xLDc5Miw4NjM8L0luZmxvd1ZhbD4NCiAgICA8RGlzcFZhbD4xLDc5Miw4NjMgPC9EaXNwVmFsPg0KICAgIDxMYXN0VXBkVGltZT4yMDI1LzAxLzMxIDE4OjU2OjA3PC9MYXN0VXBkVGltZT4NCiAgICA8V29ya3NoZWV0Tk0+UEzjgJBJRlJT44CRIDwvV29ya3NoZWV0Tk0+DQogICAgPExpbmtDZWxsQWRkcmVzc0ExPlM3PC9MaW5rQ2VsbEFkZHJlc3NBMT4NCiAgICA8TGlua0NlbGxBZGRyZXNzUjFDMT5SN0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xLDc5Miw4NjMsMTQ4LDAwMDwvT3JpZ2luYWxWYWw+DQogICAgPExhc3ROdW1WYWw+MSw3OTIsODYzPC9MYXN0TnVtVmFsPg0KICAgIDxSYXdMaW5rVmFsPjEsNzkyLDg2Mz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8" Error="">PD94bWwgdmVyc2lvbj0iMS4wIiBlbmNvZGluZz0idXRmLTgiPz4NCjxMaW5rSW5mb0V4Y2VsIHhtbG5zOnhzaT0iaHR0cDovL3d3dy53My5vcmcvMjAwMS9YTUxTY2hlbWEtaW5zdGFuY2UiIHhtbG5zOnhzZD0iaHR0cDovL3d3dy53My5vcmcvMjAwMS9YTUxTY2hlbWEiPg0KICA8TGlua0luZm9Db3JlPg0KICAgIDxMaW5rSWQ+Nzk4PC9MaW5rSWQ+DQogICAgPEluZmxvd1ZhbD44OCw0Nzk8L0luZmxvd1ZhbD4NCiAgICA8RGlzcFZhbD44OCw0NzkgPC9EaXNwVmFsPg0KICAgIDxMYXN0VXBkVGltZT4yMDI1LzAxLzMxIDE4OjU2OjA3PC9MYXN0VXBkVGltZT4NCiAgICA8V29ya3NoZWV0Tk0+UEzjgJBJRlJT44CRIDwvV29ya3NoZWV0Tk0+DQogICAgPExpbmtDZWxsQWRkcmVzc0ExPlM4PC9MaW5rQ2VsbEFkZHJlc3NBMT4NCiAgICA8TGlua0NlbGxBZGRyZXNzUjFDMT5SO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M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xPC9JdGVtSWQ+DQogICAgPERpc3BJdGVtSWQ+SzIxMDEwMDIwPC9EaXNwSXRlbUlkPg0KICAgIDxDb2xJZD5SMzAxMDAwMDAjPC9Db2xJZD4NCiAgICA8VGVtQXhpc1R5cD4xMDAwMDA8L1RlbUF4aXNUeXA+DQogICAgPE1lbnVObT7pgKPntZDntJTmkI3nm4roqIjnrpfmm7g8L01lbnVObT4NCiAgICA8SXRlbU5tPuOCteODvOODk+OCueWPiuOBs+OBneOBruS7luOBruiyqeWjsuOBq+S/guOCi+WPjuebijwvSXRlbU5tPg0KICAgIDxDb2xObT7lvZPmnJ/ph5HpoY08L0NvbE5tPg0KICAgIDxPcmlnaW5hbFZhbD44OCw0NzksMTA2LDAwMDwvT3JpZ2luYWxWYWw+DQogICAgPExhc3ROdW1WYWw+ODgsNDc5PC9MYXN0TnVtVmFsPg0KICAgIDxSYXdMaW5rVmFsPjg4LDQ3OT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9" Error="">PD94bWwgdmVyc2lvbj0iMS4wIiBlbmNvZGluZz0idXRmLTgiPz4NCjxMaW5rSW5mb0V4Y2VsIHhtbG5zOnhzaT0iaHR0cDovL3d3dy53My5vcmcvMjAwMS9YTUxTY2hlbWEtaW5zdGFuY2UiIHhtbG5zOnhzZD0iaHR0cDovL3d3dy53My5vcmcvMjAwMS9YTUxTY2hlbWEiPg0KICA8TGlua0luZm9Db3JlPg0KICAgIDxMaW5rSWQ+Nzk5PC9MaW5rSWQ+DQogICAgPEluZmxvd1ZhbD4xLDg4MSwzNDI8L0luZmxvd1ZhbD4NCiAgICA8RGlzcFZhbD4xLDg4MSwzNDIgPC9EaXNwVmFsPg0KICAgIDxMYXN0VXBkVGltZT4yMDI1LzAxLzMxIDE4OjU2OjA3PC9MYXN0VXBkVGltZT4NCiAgICA8V29ya3NoZWV0Tk0+UEzjgJBJRlJT44CRID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IxMDEwWj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Sw4ODEsMzQyLDI1NCwwMDA8L09yaWdpbmFsVmFsPg0KICAgIDxMYXN0TnVtVmFsPjEsODgxLDM0MjwvTGFzdE51bVZhbD4NCiAgICA8UmF3TGlua1ZhbD4xLDg4MSwzNDI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MSw2MjAsNzE1PC9JbmZsb3dWYWw+DQogICAgPERpc3BWYWw+KDEsNjIwLDcxNSk8L0Rpc3BWYWw+DQogICAgPExhc3RVcGRUaW1lPjIwMjUvMDEvMzEgMTg6NTY6MDc8L0xhc3RVcGRUaW1lPg0KICAgIDxXb3Jrc2hlZXROTT5QTOOAkElGUlPjgJEgPC9Xb3Jrc2hlZXROTT4NCiAgICA8TGlua0NlbGxBZGRyZXNzQTE+UzEwPC9MaW5rQ2VsbEFkZHJlc3NBMT4NCiAgICA8TGlua0NlbGxBZGRyZXNzUjFDMT5SMTB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TAyMFo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YyMCw3MTUsMDI0LDAwMDwvT3JpZ2luYWxWYWw+DQogICAgPExhc3ROdW1WYWw+LTEsNjIwLDcxNTwvTGFzdE51bVZhbD4NCiAgICA8UmF3TGlua1ZhbD4tMSw2MjAsNzE1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yNjAsNjI3PC9JbmZsb3dWYWw+DQogICAgPERpc3BWYWw+MjYwLDYyNyA8L0Rpc3BWYWw+DQogICAgPExhc3RVcGRUaW1lPjIwMjUvMDEvMzEgMTg6NTY6MDc8L0xhc3RVcGRUaW1lPg0KICAgIDxXb3Jrc2hlZXROTT5QT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TAz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I2MCw2MjcsMjMwLDAwMDwvT3JpZ2luYWxWYWw+DQogICAgPExhc3ROdW1WYWw+MjYwLDYyNzwvTGFzdE51bVZhbD4NCiAgICA8UmF3TGlua1ZhbD4yNjAsNjI3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tMTk4LDczMzwvSW5mbG93VmFsPg0KICAgIDxEaXNwVmFsPigxOTgsNzMzKTwvRGlzcFZhbD4NCiAgICA8TGFzdFVwZFRpbWU+MjAyNS8wMS8zMSAxODo1NjowNzwvTGFzdFVwZFRpbWU+DQogICAgPFdvcmtzaGVldE5NPlBM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Tk4LDczMywxMTAsMDAwPC9PcmlnaW5hbFZhbD4NCiAgICA8TGFzdE51bVZhbD4tMTk4LDczMzwvTGFzdE51bVZhbD4NCiAgICA8UmF3TGlua1ZhbD4tMTk4LDczMz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43LDI1MDwvSW5mbG93VmFsPg0KICAgIDxEaXNwVmFsPjcsMjUwIDwvRGlzcFZhbD4NCiAgICA8TGFzdFVwZFRpbWU+MjAyNS8wMS8zMSAxODo1NjowNzwvTGFzdFVwZFRpbWU+DQogICAgPFdvcmtzaGVldE5NPlBM44CQSUZSU+OAkSA8L1dvcmtzaGVldE5NPg0KICAgIDxMaW5rQ2VsbEFkZHJlc3NBMT5TMjA8L0xpbmtDZWxsQWRkcmVzc0ExPg0KICAgIDxMaW5rQ2VsbEFkZHJlc3NSMUMxPlIyM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IxMDQwWj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NywyNTAsOTk2LDAwMDwvT3JpZ2luYWxWYWw+DQogICAgPExhc3ROdW1WYWw+NywyNTA8L0xhc3ROdW1WYWw+DQogICAgPFJhd0xpbmtWYWw+NywyNTA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8" Error="">PD94bWwgdmVyc2lvbj0iMS4wIiBlbmNvZGluZz0idXRmLTgiPz4NCjxMaW5rSW5mb0V4Y2VsIHhtbG5zOnhzaT0iaHR0cDovL3d3dy53My5vcmcvMjAwMS9YTUxTY2hlbWEtaW5zdGFuY2UiIHhtbG5zOnhzZD0iaHR0cDovL3d3dy53My5vcmcvMjAwMS9YTUxTY2hlbWEiPg0KICA8TGlua0luZm9Db3JlPg0KICAgIDxMaW5rSWQ+ODA4PC9MaW5rSWQ+DQogICAgPEluZmxvd1ZhbD4tOCwyMjM8L0luZmxvd1ZhbD4NCiAgICA8RGlzcFZhbD4oOCwyMjMpPC9EaXNwVmFsPg0KICAgIDxMYXN0VXBkVGltZT4yMDI1LzAxLzMxIDE4OjU2OjA3PC9MYXN0VXBkVGltZT4NCiAgICA8V29ya3NoZWV0Tk0+UEzjgJBJRlJT44CRIDwvV29ya3NoZWV0Tk0+DQogICAgPExpbmtDZWxsQWRkcmVzc0ExPlMxOTwvTGlua0NlbGxBZGRyZXNzQTE+DQogICAgPExpbmtDZWxsQWRkcmVzc1IxQzE+UjE5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04LDIyMywyNjksMDAwPC9PcmlnaW5hbFZhbD4NCiAgICA8TGFzdE51bVZhbD4tOCwyMjM8L0xhc3ROdW1WYWw+DQogICAgPFJhd0xpbmtWYWw+LTgsMjIz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7" Error="">PD94bWwgdmVyc2lvbj0iMS4wIiBlbmNvZGluZz0idXRmLTgiPz4NCjxMaW5rSW5mb0V4Y2VsIHhtbG5zOnhzaT0iaHR0cDovL3d3dy53My5vcmcvMjAwMS9YTUxTY2hlbWEtaW5zdGFuY2UiIHhtbG5zOnhzZD0iaHR0cDovL3d3dy53My5vcmcvMjAwMS9YTUxTY2hlbWEiPg0KICA8TGlua0luZm9Db3JlPg0KICAgIDxMaW5rSWQ+ODA3PC9MaW5rSWQ+DQogICAgPEluZmxvd1ZhbD44LDc5NDwvSW5mbG93VmFsPg0KICAgIDxEaXNwVmFsPjgsNzk0IDwvRGlzcFZhbD4NCiAgICA8TGFzdFVwZFRpbWU+MjAyNS8wMS8zMSAxODo1NjowNzwvTGFzdFVwZFRpbWU+DQogICAgPFdvcmtzaGVldE5NPlBM44CQSUZSU+OAkSA8L1dvcmtzaGVldE5NPg0KICAgIDxMaW5rQ2VsbEFkZHJlc3NBMT5TMTg8L0xpbmtDZWxsQWRkcmVzc0ExPg0KICAgIDxMaW5rQ2VsbEFkZHJlc3NSMUMxPlIxO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44LDc5NCwxNDUsMDAwPC9PcmlnaW5hbFZhbD4NCiAgICA8TGFzdE51bVZhbD44LDc5NDwvTGFzdE51bVZhbD4NCiAgICA8UmF3TGlua1ZhbD44LDc5ND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tMSwwMTk8L0luZmxvd1ZhbD4NCiAgICA8RGlzcFZhbD4oMSwwMTkpPC9EaXNwVmFsPg0KICAgIDxMYXN0VXBkVGltZT4yMDI1LzAxLzMxIDE4OjU2OjA3PC9MYXN0VXBkVGltZT4NCiAgICA8V29ya3NoZWV0Tk0+UEzjgJBJRlJT44CRIDwvV29ya3NoZWV0Tk0+DQogICAgPExpbmtDZWxsQWRkcmVzc0ExPlMxNzwvTGlua0NlbGxBZGRyZXNzQTE+DQogICAgPExpbmtDZWxsQWRkcmVzc1IxQzE+UjE3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xLDAxOSw0NTUsMDAwPC9PcmlnaW5hbFZhbD4NCiAgICA8TGFzdE51bVZhbD4tMSwwMTk8L0xhc3ROdW1WYWw+DQogICAgPFJhd0xpbmtWYWw+LTEsMDE5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43LDg0OTwvSW5mbG93VmFsPg0KICAgIDxEaXNwVmFsPjcsODQ5IDwvRGlzcFZhbD4NCiAgICA8TGFzdFVwZFRpbWU+MjAyNS8wMS8zMSAxODo1NjowNzwvTGFzdFVwZFRpbWU+DQogICAgPFdvcmtzaGVldE5NPlBM44CQSUZSU+OAkSA8L1dvcmtzaGVldE5NPg0KICAgIDxMaW5rQ2VsbEFkZHJlc3NBMT5TMTY8L0xpbmtDZWxsQWRkcmVzc0ExPg0KICAgIDxMaW5rQ2VsbEFkZHJlc3NSMUMxPlIxNk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43LDg0OSw4MzcsMDAwPC9PcmlnaW5hbFZhbD4NCiAgICA8TGFzdE51bVZhbD43LDg0OTwvTGFzdE51bVZhbD4NCiAgICA8UmF3TGlua1ZhbD43LDg0OT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tODU8L0luZmxvd1ZhbD4NCiAgICA8RGlzcFZhbD4oODUpPC9EaXNwVmFsPg0KICAgIDxMYXN0VXBkVGltZT4yMDI1LzAxLzMxIDE4OjU2OjA3PC9MYXN0VXBkVGltZT4NCiAgICA8V29ya3NoZWV0Tk0+UEzjgJBJRlJT44CRID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04NSw2NTgsMDAwPC9PcmlnaW5hbFZhbD4NCiAgICA8TGFzdE51bVZhbD4tODU8L0xhc3ROdW1WYWw+DQogICAgPFJhd0xpbmtWYWw+LTg1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tNjQ8L0luZmxvd1ZhbD4NCiAgICA8RGlzcFZhbD4oNjQpPC9EaXNwVmFsPg0KICAgIDxMYXN0VXBkVGltZT4yMDI1LzAxLzMxIDE4OjU2OjA3PC9MYXN0VXBkVGltZT4NCiAgICA8V29ya3NoZWV0Tk0+UEzjgJBJRlJT44CRID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02NCw2MDQsMDAwPC9PcmlnaW5hbFZhbD4NCiAgICA8TGFzdE51bVZhbD4tNjQ8L0xhc3ROdW1WYWw+DQogICAgPFJhd0xpbmtWYWw+LTY0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42LDQ2MzwvSW5mbG93VmFsPg0KICAgIDxEaXNwVmFsPjYsNDYzIDwvRGlzcFZhbD4NCiAgICA8TGFzdFVwZFRpbWU+MjAyNS8wMS8zMSAxODo1NjowNzwvTGFzdFVwZFRpbWU+DQogICAgPFdvcmtzaGVldE5NPlBM44CQSUZSU+OAkSA8L1dvcmtzaGVldE5NPg0KICAgIDxMaW5rQ2VsbEFkZHJlc3NBMT5TMjQ8L0xpbmtDZWxsQWRkcmVzc0ExPg0KICAgIDxMaW5rQ2VsbEFkZHJlc3NSMUMxPlIyN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1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42LDQ2Myw0MDMsMDAwPC9PcmlnaW5hbFZhbD4NCiAgICA8TGFzdE51bVZhbD42LDQ2MzwvTGFzdE51bVZhbD4NCiAgICA8UmF3TGlua1ZhbD42LDQ2Mz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0" Error="">PD94bWwgdmVyc2lvbj0iMS4wIiBlbmNvZGluZz0idXRmLTgiPz4NCjxMaW5rSW5mb0V4Y2VsIHhtbG5zOnhzaT0iaHR0cDovL3d3dy53My5vcmcvMjAwMS9YTUxTY2hlbWEtaW5zdGFuY2UiIHhtbG5zOnhzZD0iaHR0cDovL3d3dy53My5vcmcvMjAwMS9YTUxTY2hlbWEiPg0KICA8TGlua0luZm9Db3JlPg0KICAgIDxMaW5rSWQ+ODEwPC9MaW5rSWQ+DQogICAgPEluZmxvd1ZhbD4xMCw1OTE8L0luZmxvd1ZhbD4NCiAgICA8RGlzcFZhbD4xMCw1OTEgPC9EaXNwVmFsPg0KICAgIDxMYXN0VXBkVGltZT4yMDI1LzAxLzMxIDE4OjU2OjA3PC9MYXN0VXBkVGltZT4NCiAgICA8V29ya3NoZWV0Tk0+UEzjgJBJRlJT44CRIDwvV29ya3NoZWV0Tk0+DQogICAgPExpbmtDZWxsQWRkcmVzc0ExPlMyMzwvTGlua0NlbGxBZGRyZXNzQTE+DQogICAgPExpbmtDZWxsQWRkcmVzc1IxQzE+UjIz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U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wLDU5MSw3MjIsMDAwPC9PcmlnaW5hbFZhbD4NCiAgICA8TGFzdE51bVZhbD4xMCw1OTE8L0xhc3ROdW1WYWw+DQogICAgPFJhd0xpbmtWYWw+MTAsNTkx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tMTksMjg4PC9JbmZsb3dWYWw+DQogICAgPERpc3BWYWw+KDE5LDI4OCk8L0Rpc3BWYWw+DQogICAgPExhc3RVcGRUaW1lPjIwMjUvMDEvMzEgMTg6NTY6MDc8L0xhc3RVcGRUaW1lPg0KICAgIDxXb3Jrc2hlZXROTT5QTOOAkElGUlPjgJEg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5LDI4OCw0MDIsMDAwPC9PcmlnaW5hbFZhbD4NCiAgICA8TGFzdE51bVZhbD4tMTksMjg4PC9MYXN0TnVtVmFsPg0KICAgIDxSYXdMaW5rVmFsPi0xOSwyODg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xNyw4ODY8L0luZmxvd1ZhbD4NCiAgICA8RGlzcFZhbD4xNyw4ODYgPC9EaXNwVmFsPg0KICAgIDxMYXN0VXBkVGltZT4yMDI1LzAxLzMxIDE4OjU2OjA3PC9MYXN0VXBkVGltZT4NCiAgICA8V29ya3NoZWV0Tk0+UEzjgJBJRlJT44CRIDwvV29ya3NoZWV0Tk0+DQogICAgPExpbmtDZWxsQWRkcmVzc0ExPlMyNjwvTGlua0NlbGxBZGRyZXNzQTE+DQogICAgPExpbmtDZWxsQWRkcmVzc1IxQzE+UjI2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U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3LDg4Niw5NzEsMDAwPC9PcmlnaW5hbFZhbD4NCiAgICA8TGFzdE51bVZhbD4xNyw4ODY8L0xhc3ROdW1WYWw+DQogICAgPFJhd0xpbmtWYWw+MTcsODg2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tMTksMjg4PC9JbmZsb3dWYWw+DQogICAgPERpc3BWYWw+KDE5LDI4OCk8L0Rpc3BWYWw+DQogICAgPExhc3RVcGRUaW1lPjIwMjUvMDEvMzEgMTg6NTY6MDc8L0xhc3RVcGRUaW1lPg0KICAgIDxXb3Jrc2hlZXROTT5QTOOAkElGUlPjgJEgPC9Xb3Jrc2hlZXROTT4NCiAgICA8TGlua0NlbGxBZGRyZXNzQTE+UzMwPC9MaW5rQ2VsbEFkZHJlc3NBMT4NCiAgICA8TGlua0NlbGxBZGRyZXNzUjFDMT5SMzB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5LDI4OCw0MDIsMDAwPC9PcmlnaW5hbFZhbD4NCiAgICA8TGFzdE51bVZhbD4tMTksMjg4PC9MYXN0TnVtVmFsPg0KICAgIDxSYXdMaW5rVmFsPi0xOSwyODg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43OCw4NDI8L0luZmxvd1ZhbD4NCiAgICA8RGlzcFZhbD43OCw4NDIgPC9EaXNwVmFsPg0KICAgIDxMYXN0VXBkVGltZT4yMDI1LzAxLzMxIDE4OjU2OjA3PC9MYXN0VXBkVGltZT4NCiAgICA8V29ya3NoZWV0Tk0+UEzjgJBJRlJT44CRIDwvV29ya3NoZWV0Tk0+DQogICAgPExpbmtDZWxsQWRkcmVzc0ExPlMzNDwvTGlua0NlbGxBZGRyZXNzQTE+DQogICAgPExpbmtDZWxsQWRkcmVzc1IxQzE+UjM0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Mw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43OCw4NDIsNjIxLDAwMDwvT3JpZ2luYWxWYWw+DQogICAgPExhc3ROdW1WYWw+NzgsODQyPC9MYXN0TnVtVmFsPg0KICAgIDxSYXdMaW5rVmFsPjc4LDg0Mj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tMTksNDM2PC9JbmZsb3dWYWw+DQogICAgPERpc3BWYWw+KDE5LDQzNik8L0Rpc3BWYWw+DQogICAgPExhc3RVcGRUaW1lPjIwMjUvMDEvMzEgMTg6NTY6MDc8L0xhc3RVcGRUaW1lPg0KICAgIDxXb3Jrc2hlZXROTT5QTOOAkElGUlPjgJEgPC9Xb3Jrc2hlZXROTT4NCiAgICA8TGlua0NlbGxBZGRyZXNzQTE+UzMzPC9MaW5rQ2VsbEFkZHJlc3NBMT4NCiAgICA8TGlua0NlbGxBZGRyZXNzUjFDMT5SMzN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TA4MFo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xOSw0MzYsNDcxLDAwMDwvT3JpZ2luYWxWYWw+DQogICAgPExhc3ROdW1WYWw+LTE5LDQzNjwvTGFzdE51bVZhbD4NCiAgICA8UmF3TGlua1ZhbD4tMTksNDM2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45OCwyNzk8L0luZmxvd1ZhbD4NCiAgICA8RGlzcFZhbD45OCwyNzkgPC9EaXNwVmFsPg0KICAgIDxMYXN0VXBkVGltZT4yMDI1LzAxLzMxIDE4OjU2OjA3PC9MYXN0VXBkVGltZT4NCiAgICA8V29ya3NoZWV0Tk0+UEzjgJBJRlJT44CRIDwvV29ya3NoZWV0Tk0+DQogICAgPExpbmtDZWxsQWRkcmVzc0ExPlMzMjwvTGlua0NlbGxBZGRyZXNzQTE+DQogICAgPExpbmtDZWxsQWRkcmVzc1IxQzE+UjMy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EwNz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45OCwyNzksMDkyLDAwMDwvT3JpZ2luYWxWYWw+DQogICAgPExhc3ROdW1WYWw+OTgsMjc5PC9MYXN0TnVtVmFsPg0KICAgIDxSYXdMaW5rVmFsPjk4LDI3OT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yLDcyMjwvSW5mbG93VmFsPg0KICAgIDxEaXNwVmFsPjIsNzIyIDwvRGlzcFZhbD4NCiAgICA8TGFzdFVwZFRpbWU+MjAyNS8wMS8zMSAxODo1NjowNzwvTGFzdFVwZFRpbWU+DQogICAgPFdvcmtzaGVldE5NPlBM44CQSUZSU+OAkSA8L1dvcmtzaGVldE5NPg0KICAgIDxMaW5rQ2VsbEFkZHJlc3NBMT5TMzc8L0xpbmtDZWxsQWRkcmVzc0ExPg0KICAgIDxMaW5rQ2VsbEFkZHJlc3NSMUMxPlIzN0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I0MDI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iw3MjIsNDA4LDAwMDwvT3JpZ2luYWxWYWw+DQogICAgPExhc3ROdW1WYWw+Miw3MjI8L0xhc3ROdW1WYWw+DQogICAgPFJhd0xpbmtWYWw+Miw3MjI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43NiwxMjA8L0luZmxvd1ZhbD4NCiAgICA8RGlzcFZhbD43NiwxMjAgPC9EaXNwVmFsPg0KICAgIDxMYXN0VXBkVGltZT4yMDI1LzAxLzMxIDE4OjU2OjA3PC9MYXN0VXBkVGltZT4NCiAgICA8V29ya3NoZWV0Tk0+UEzjgJBJRlJT44CRIDwvV29ya3NoZWV0Tk0+DQogICAgPExpbmtDZWxsQWRkcmVzc0ExPlMzNjwvTGlua0NlbGxBZGRyZXNzQTE+DQogICAgPExpbmtDZWxsQWRkcmVzc1IxQzE+UjM2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QwMT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43NiwxMjAsMjEzLDAwMDwvT3JpZ2luYWxWYWw+DQogICAgPExhc3ROdW1WYWw+NzYsMTIwPC9MYXN0TnVtVmFsPg0KICAgIDxSYXdMaW5rVmFsPjc2LDEyMD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43OCw4NDI8L0luZmxvd1ZhbD4NCiAgICA8RGlzcFZhbD43OCw4NDIgPC9EaXNwVmFsPg0KICAgIDxMYXN0VXBkVGltZT4yMDI1LzAxLzMxIDE4OjU2OjA3PC9MYXN0VXBkVGltZT4NCiAgICA8V29ya3NoZWV0Tk0+UEzjgJBJRlJT44CRIDwvV29ya3NoZWV0Tk0+DQogICAgPExpbmtDZWxsQWRkcmVzc0ExPlM1NjwvTGlua0NlbGxBZGRyZXNzQTE+DQogICAgPExpbmtDZWxsQWRkcmVzc1IxQzE+UjU2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Ew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TAwMDAwMCM8L0l0ZW1JZD4NCiAgICA8RGlzcEl0ZW1JZD5LMzEwMDAwMDAwPC9EaXNwSXRlbUlkPg0KICAgIDxDb2xJZD5SMzAxMDAwMDAjPC9Db2xJZD4NCiAgICA8VGVtQXhpc1R5cD4xMDAwMDA8L1RlbUF4aXNUeXA+DQogICAgPE1lbnVObT7pgKPntZDntJTmkI3nm4rlj4rjgbPjgZ3jga7ku5bjga7ljIXmi6zliKnnm4roqIjnrpfmm7g8L01lbnVObT4NCiAgICA8SXRlbU5tPuWbm+WNiuacn+e0lOWIqeebijwvSXRlbU5tPg0KICAgIDxDb2xObT7lvZPmnJ/ph5HpoY08L0NvbE5tPg0KICAgIDxPcmlnaW5hbFZhbD43OCw4NDIsNjIxLDAwMDwvT3JpZ2luYWxWYWw+DQogICAgPExhc3ROdW1WYWw+NzgsODQyPC9MYXN0TnVtVmFsPg0KICAgIDxSYXdMaW5rVmFsPjc4LDg0M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42LDU3MTwvSW5mbG93VmFsPg0KICAgIDxEaXNwVmFsPjYsNTcxIDwvRGlzcFZhbD4NCiAgICA8TGFzdFVwZFRpbWU+MjAyNS8wMS8zMSAxODo1NjowNzwvTGFzdFVwZFRpbWU+DQogICAgPFdvcmtzaGVldE5NPlBM44CQSUZSU+OAkSA8L1dvcmtzaGVldE5NPg0KICAgIDxMaW5rQ2VsbEFkZHJlc3NBMT5TNjI8L0xpbmtDZWxsQWRkcmVzc0ExPg0KICAgIDxMaW5rQ2VsbEFkZHJlc3NSMUMxPlI2Mk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kwMDAwMDA2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0PC9JdGVtSWQ+DQogICAgPERpc3BJdGVtSWQ+SzMyMDFaMDAwPC9EaXNwSXRlbUlkPg0KICAgIDxDb2xJZD5SMzAxMDAwMDAjPC9Db2xJZD4NCiAgICA8VGVtQXhpc1R5cD4xMDAwMDA8L1RlbUF4aXNUeXA+DQogICAgPE1lbnVObT7pgKPntZDntJTmkI3nm4rlj4rjgbPjgZ3jga7ku5bjga7ljIXmi6zliKnnm4roqIjnrpfmm7g8L01lbnVObT4NCiAgICA8SXRlbU5tPue0lOaQjeebiuOBq+aMr+OCiuabv+OBiOOCieOCjOOCi+OBk+OBqOOBruOBquOBhArpoIXnm67lkIjoqIg8L0l0ZW1ObT4NCiAgICA8Q29sTm0+5b2T5pyf6YeR6aGNPC9Db2xObT4NCiAgICA8T3JpZ2luYWxWYWw+Niw1NzEsODgxLDAwMDwvT3JpZ2luYWxWYWw+DQogICAgPExhc3ROdW1WYWw+Niw1NzE8L0xhc3ROdW1WYWw+DQogICAgPFJhd0xpbmtWYWw+Niw1NzE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44LDI5NDwvSW5mbG93VmFsPg0KICAgIDxEaXNwVmFsPjgsMjk0IDwvRGlzcFZhbD4NCiAgICA8TGFzdFVwZFRpbWU+MjAyNS8wMS8zMSAxODo1NjowNzwvTGFzdFVwZFRpbWU+DQogICAgPFdvcmtzaGVldE5NPlBM44CQSUZSU+OAkSA8L1dvcmtzaGVldE5NPg0KICAgIDxMaW5rQ2VsbEFkZHJlc3NBMT5TNjE8L0xpbmtDZWxsQWRkcmVzc0ExPg0KICAgIDxMaW5rQ2VsbEFkZHJlc3NSMUMxPlI2MU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kwMDAwMDA2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OCwyOTQsMzE5LDAwMDwvT3JpZ2luYWxWYWw+DQogICAgPExhc3ROdW1WYWw+OCwyOTQ8L0xhc3ROdW1WYWw+DQogICAgPFJhd0xpbmtWYWw+OCwyOTQ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tMTc2PC9JbmZsb3dWYWw+DQogICAgPERpc3BWYWw+KDE3Nik8L0Rpc3BWYWw+DQogICAgPExhc3RVcGRUaW1lPjIwMjUvMDEvMzEgMTg6NTY6MDc8L0xhc3RVcGRUaW1lPg0KICAgIDxXb3Jrc2hlZXROTT5QTOOAkElGUlPjgJEgPC9Xb3Jrc2hlZXROTT4NCiAgICA8TGlua0NlbGxBZGRyZXNzQTE+UzYwPC9MaW5rQ2VsbEFkZHJlc3NBMT4NCiAgICA8TGlua0NlbGxBZGRyZXNzUjFDMT5SNjB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5MDAwMDAwNj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LTE3NiwwODgsMDAwPC9PcmlnaW5hbFZhbD4NCiAgICA8TGFzdE51bVZhbD4tMTc2PC9MYXN0TnVtVmFsPg0KICAgIDxSYXdMaW5rVmFsPi0xNzY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tMSw1NDY8L0luZmxvd1ZhbD4NCiAgICA8RGlzcFZhbD4oMSw1NDYpPC9EaXNwVmFsPg0KICAgIDxMYXN0VXBkVGltZT4yMDI1LzAxLzMxIDE4OjU2OjA3PC9MYXN0VXBkVGltZT4NCiAgICA8V29ya3NoZWV0Tk0+UEzjgJBJRlJT44CRIDwvV29ya3NoZWV0Tk0+DQogICAgPExpbmtDZWxsQWRkcmVzc0ExPlM1OTwvTGlua0NlbGxBZGRyZXNzQTE+DQogICAgPExpbmtDZWxsQWRkcmVzc1IxQzE+UjU5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i0xLDU0NiwzNTAsMDAwPC9PcmlnaW5hbFZhbD4NCiAgICA8TGFzdE51bVZhbD4tMSw1NDY8L0xhc3ROdW1WYWw+DQogICAgPFJhd0xpbmtWYWw+LTEsNTQ2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44Nyw4MjY8L0luZmxvd1ZhbD4NCiAgICA8RGlzcFZhbD44Nyw4MjYgPC9EaXNwVmFsPg0KICAgIDxMYXN0VXBkVGltZT4yMDI1LzAxLzMxIDE4OjU2OjA3PC9MYXN0VXBkVGltZT4NCiAgICA8V29ya3NoZWV0Tk0+UEzjgJBJRlJT44CRIDwvV29ya3NoZWV0Tk0+DQogICAgPExpbmtDZWxsQWRkcmVzc0ExPlM2OTwvTGlua0NlbGxBZGRyZXNzQTE+DQogICAgPExpbmtDZWxsQWRkcmVzc1IxQzE+UjY5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Mw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zAwMDAwMCM8L0l0ZW1JZD4NCiAgICA8RGlzcEl0ZW1JZD5LMzMwMDAwMDAwPC9EaXNwSXRlbUlkPg0KICAgIDxDb2xJZD5SMzAxMDAwMDAjPC9Db2xJZD4NCiAgICA8VGVtQXhpc1R5cD4xMDAwMDA8L1RlbUF4aXNUeXA+DQogICAgPE1lbnVObT7pgKPntZDntJTmkI3nm4rlj4rjgbPjgZ3jga7ku5bjga7ljIXmi6zliKnnm4roqIjnrpfmm7g8L01lbnVObT4NCiAgICA8SXRlbU5tPuWbm+WNiuacn+WMheaLrOWIqeebijwvSXRlbU5tPg0KICAgIDxDb2xObT7lvZPmnJ/ph5HpoY08L0NvbE5tPg0KICAgIDxPcmlnaW5hbFZhbD44Nyw4MjYsODg4LDAwMDwvT3JpZ2luYWxWYWw+DQogICAgPExhc3ROdW1WYWw+ODcsODI2PC9MYXN0TnVtVmFsPg0KICAgIDxSYXdMaW5rVmFsPjg3LDgyN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44LDk4NDwvSW5mbG93VmFsPg0KICAgIDxEaXNwVmFsPjgsOTg0IDwvRGlzcFZhbD4NCiAgICA8TGFzdFVwZFRpbWU+MjAyNS8wMS8zMSAxODo1NjowNzwvTGFzdFVwZFRpbWU+DQogICAgPFdvcmtzaGVldE5NPlBM44CQSUZSU+OAkSA8L1dvcmtzaGVldE5NPg0KICAgIDxMaW5rQ2VsbEFkZHJlc3NBMT5TNjg8L0xpbmtDZWxsQWRkcmVzc0ExPg0KICAgIDxMaW5rQ2VsbEFkZHJlc3NSMUMxPlI2O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MyMFo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IwWjAwMDAjPC9JdGVtSWQ+DQogICAgPERpc3BJdGVtSWQ+SzMyMFowMDAwMDwvRGlzcEl0ZW1JZD4NCiAgICA8Q29sSWQ+UjMwMTAwMDAwIzwvQ29sSWQ+DQogICAgPFRlbUF4aXNUeXA+MTAwMDAwPC9UZW1BeGlzVHlwPg0KICAgIDxNZW51Tm0+6YCj57WQ57SU5pCN55uK5Y+K44Gz44Gd44Gu5LuW44Gu5YyF5ous5Yip55uK6KiI566X5pu4PC9NZW51Tm0+DQogICAgPEl0ZW1ObT7nqI7lvJXlvozjgZ3jga7ku5bjga7ljIXmi6zliKnnm4o8L0l0ZW1ObT4NCiAgICA8Q29sTm0+5b2T5pyf6YeR6aGNPC9Db2xObT4NCiAgICA8T3JpZ2luYWxWYWw+OCw5ODQsMjY3LDAwMDwvT3JpZ2luYWxWYWw+DQogICAgPExhc3ROdW1WYWw+OCw5ODQ8L0xhc3ROdW1WYWw+DQogICAgPFJhd0xpbmtWYWw+OCw5ODQ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yLDQxMjwvSW5mbG93VmFsPg0KICAgIDxEaXNwVmFsPjIsNDEyIDwvRGlzcFZhbD4NCiAgICA8TGFzdFVwZFRpbWU+MjAyNS8wMS8zMSAxODo1NjowNzwvTGFzdFVwZFRpbWU+DQogICAgPFdvcmtzaGVldE5NPlBM44CQSUZSU+OAkSA8L1dvcmtzaGVldE5NPg0KICAgIDxMaW5rQ2VsbEFkZHJlc3NBMT5TNjc8L0xpbmtDZWxsQWRkcmVzc0ExPg0KICAgIDxMaW5rQ2VsbEFkZHJlc3NSMUMxPlI2N0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kwMDAwMDA2O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5PC9JdGVtSWQ+DQogICAgPERpc3BJdGVtSWQ+SzMyMDJaMDAwPC9EaXNwSXRlbUlkPg0KICAgIDxDb2xJZD5SMzAxMDAwMDAjPC9Db2xJZD4NCiAgICA8VGVtQXhpc1R5cD4xMDAwMDA8L1RlbUF4aXNUeXA+DQogICAgPE1lbnVObT7pgKPntZDntJTmkI3nm4rlj4rjgbPjgZ3jga7ku5bjga7ljIXmi6zliKnnm4roqIjnrpfmm7g8L01lbnVObT4NCiAgICA8SXRlbU5tPue0lOaQjeebiuOBq+OBneOBruW+jOOBq+aMr+OCiuabv+OBiOOCieOCjOOCiwrlj6/og73mgKfjga7jgYLjgovpoIXnm67lkIjoqIg8L0l0ZW1ObT4NCiAgICA8Q29sTm0+5b2T5pyf6YeR6aGNPC9Db2xObT4NCiAgICA8T3JpZ2luYWxWYWw+Miw0MTIsMzg2LDAwMDwvT3JpZ2luYWxWYWw+DQogICAgPExhc3ROdW1WYWw+Miw0MTI8L0xhc3ROdW1WYWw+DQogICAgPFJhd0xpbmtWYWw+Miw0MTI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tOCw5NTI8L0luZmxvd1ZhbD4NCiAgICA8RGlzcFZhbD4oOCw5NTIpPC9EaXNwVmFsPg0KICAgIDxMYXN0VXBkVGltZT4yMDI1LzAxLzMxIDE4OjU2OjA3PC9MYXN0VXBkVGltZT4NCiAgICA8V29ya3NoZWV0Tk0+UEzjgJBJRlJT44CRIDwvV29ya3NoZWV0Tk0+DQogICAgPExpbmtDZWxsQWRkcmVzc0ExPlM2NjwvTGlua0NlbGxBZGRyZXNzQTE+DQogICAgPExpbmtDZWxsQWRkcmVzc1IxQzE+UjY2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4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tOCw5NTIsMzY2LDAwMDwvT3JpZ2luYWxWYWw+DQogICAgPExhc3ROdW1WYWw+LTgsOTUyPC9MYXN0TnVtVmFsPg0KICAgIDxSYXdMaW5rVmFsPi04LDk1M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tMiw1NDE8L0luZmxvd1ZhbD4NCiAgICA8RGlzcFZhbD4oMiw1NDEpPC9EaXNwVmFsPg0KICAgIDxMYXN0VXBkVGltZT4yMDI1LzAxLzMxIDE4OjU2OjA3PC9MYXN0VXBkVGltZT4NCiAgICA8V29ya3NoZWV0Tk0+UEzjgJBJRlJT44CRIDwvV29ya3NoZWV0Tk0+DQogICAgPExpbmtDZWxsQWRkcmVzc0ExPlM2NTwvTGlua0NlbGxBZGRyZXNzQTE+DQogICAgPExpbmtDZWxsQWRkcmVzc1IxQzE+UjY1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3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yLDU0MSwxODIsMDAwPC9PcmlnaW5hbFZhbD4NCiAgICA8TGFzdE51bVZhbD4tMiw1NDE8L0xhc3ROdW1WYWw+DQogICAgPFJhd0xpbmtWYWw+LTIsNTQx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xMyw5MDU8L0luZmxvd1ZhbD4NCiAgICA8RGlzcFZhbD4xMyw5MDUgPC9EaXNwVmFsPg0KICAgIDxMYXN0VXBkVGltZT4yMDI1LzAxLzMxIDE4OjU2OjA3PC9MYXN0VXBkVGltZT4NCiAgICA8V29ya3NoZWV0Tk0+UEzjgJBJRlJT44CRIDwvV29ya3NoZWV0Tk0+DQogICAgPExpbmtDZWxsQWRkcmVzc0ExPlM2NDwvTGlua0NlbGxBZGRyZXNzQTE+DQogICAgPExpbmtDZWxsQWRkcmVzc1IxQzE+UjY0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EzLDkwNSw5MzQsMDAwPC9PcmlnaW5hbFZhbD4NCiAgICA8TGFzdE51bVZhbD4xMyw5MDU8L0xhc3ROdW1WYWw+DQogICAgPFJhd0xpbmtWYWw+MTMsOTA1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44Nyw4MjY8L0luZmxvd1ZhbD4NCiAgICA8RGlzcFZhbD44Nyw4MjYgPC9EaXNwVmFsPg0KICAgIDxMYXN0VXBkVGltZT4yMDI1LzAxLzMxIDE4OjU2OjA3PC9MYXN0VXBkVGltZT4NCiAgICA8V29ya3NoZWV0Tk0+UEzjgJBJRlJT44CRIDwvV29ya3NoZWV0Tk0+DQogICAgPExpbmtDZWxsQWRkcmVzc0ExPlM3MzwvTGlua0NlbGxBZGRyZXNzQTE+DQogICAgPExpbmtDZWxsQWRkcmVzc1IxQzE+Ujcz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UwW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BaMDAwMCM8L0l0ZW1JZD4NCiAgICA8RGlzcEl0ZW1JZD5LMzUwWjAwMDAwPC9EaXNwSXRlbUlkPg0KICAgIDxDb2xJZD5SMzAxMDAwMDAjPC9Db2xJZD4NCiAgICA8VGVtQXhpc1R5cD4xMDAwMDA8L1RlbUF4aXNUeXA+DQogICAgPE1lbnVObT7pgKPntZDntJTmkI3nm4rlj4rjgbPjgZ3jga7ku5bjga7ljIXmi6zliKnnm4roqIjnrpfmm7g8L01lbnVObT4NCiAgICA8SXRlbU5tPuioiDwvSXRlbU5tPg0KICAgIDxDb2xObT7lvZPmnJ/ph5HpoY08L0NvbE5tPg0KICAgIDxPcmlnaW5hbFZhbD44Nyw4MjYsODg4LDAwMDwvT3JpZ2luYWxWYWw+DQogICAgPExhc3ROdW1WYWw+ODcsODI2PC9MYXN0TnVtVmFsPg0KICAgIDxSYXdMaW5rVmFsPjg3LDgyN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zLDE1NDwvSW5mbG93VmFsPg0KICAgIDxEaXNwVmFsPjMsMTU0IDwvRGlzcFZhbD4NCiAgICA8TGFzdFVwZFRpbWU+MjAyNS8wMS8zMSAxODo1NjowNzwvTGFzdFVwZFRpbWU+DQogICAgPFdvcmtzaGVldE5NPlBM44CQSUZSU+OAkSA8L1dvcmtzaGVldE5NPg0KICAgIDxMaW5rQ2VsbEFkZHJlc3NBMT5TNzI8L0xpbmtDZWxsQWRkcmVzc0ExPg0KICAgIDxMaW5rQ2VsbEFkZHJlc3NSMUMxPlI3Mk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M1MDI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MywxNTQsMTc2LDAwMDwvT3JpZ2luYWxWYWw+DQogICAgPExhc3ROdW1WYWw+MywxNTQ8L0xhc3ROdW1WYWw+DQogICAgPFJhd0xpbmtWYWw+MywxNTQ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44NCw2NzI8L0luZmxvd1ZhbD4NCiAgICA8RGlzcFZhbD44NCw2NzIgPC9EaXNwVmFsPg0KICAgIDxMYXN0VXBkVGltZT4yMDI1LzAxLzMxIDE4OjU2OjA3PC9MYXN0VXBkVGltZT4NCiAgICA8V29ya3NoZWV0Tk0+UEzjgJBJRlJT44CRIDwvV29ya3NoZWV0Tk0+DQogICAgPExpbmtDZWxsQWRkcmVzc0ExPlM3MTwvTGlua0NlbGxBZGRyZXNzQTE+DQogICAgPExpbmtDZWxsQWRkcmVzc1IxQzE+Ujcx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UwMT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xMDAwMCM8L0l0ZW1JZD4NCiAgICA8RGlzcEl0ZW1JZD5LMzUwMTAwMDAwPC9EaXNwSXRlbUlkPg0KICAgIDxDb2xJZD5SMzAxMDAwMDAjPC9Db2xJZD4NCiAgICA8VGVtQXhpc1R5cD4xMDAwMDA8L1RlbUF4aXNUeXA+DQogICAgPE1lbnVObT7pgKPntZDntJTmkI3nm4rlj4rjgbPjgZ3jga7ku5bjga7ljIXmi6zliKnnm4roqIjnrpfmm7g8L01lbnVObT4NCiAgICA8SXRlbU5tPuimquS8muekvuOBruaJgOacieiAhTwvSXRlbU5tPg0KICAgIDxDb2xObT7lvZPmnJ/ph5HpoY08L0NvbE5tPg0KICAgIDxPcmlnaW5hbFZhbD44NCw2NzIsNzEyLDAwMDwvT3JpZ2luYWxWYWw+DQogICAgPExhc3ROdW1WYWw+ODQsNjcyPC9MYXN0TnVtVmFsPg0KICAgIDxSYXdMaW5rVmFsPjg0LDY3M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42MDIsNjk2PC9JbmZsb3dWYWw+DQogICAgPERpc3BWYWw+NjAyLDY5NjwvRGlzcFZhbD4NCiAgICA8TGFzdFVwZFRpbWU+MjAyMy8xMC8zMCAyMDowMjoxNjwvTGFzdFVwZFRpbWU+DQogICAgPFdvcmtzaGVldE5NPlBMIFFUUuOAkElGUlPjgJEgPC9Xb3Jrc2hlZXROTT4NCiAgICA8TGlua0NlbGxBZGRyZXNzQTE+QVU3PC9MaW5rQ2VsbEFkZHJlc3NBMT4NCiAgICA8TGlua0NlbGxBZGRyZXNzUjFDMT5SN0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8K6YeR6aGNPC9Db2xObT4NCiAgICA8T3JpZ2luYWxWYWw+NjAyLDY5Niw0ODcsMDAwPC9PcmlnaW5hbFZhbD4NCiAgICA8TGFzdE51bVZhbD42MDIsNjk2PC9MYXN0TnVtVmFsPg0KICAgIDxSYXdMaW5rVmFsPjYwMiw2OTY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yOCw1NjE8L0luZmxvd1ZhbD4NCiAgICA8RGlzcFZhbD4yOCw1NjE8L0Rpc3BWYWw+DQogICAgPExhc3RVcGRUaW1lPjIwMjMvMTAvMzAgMTQ6MjU6MjQ8L0xhc3RVcGRUaW1lPg0KICAgIDxXb3Jrc2hlZXROTT5QTCBRVFLjgJBJRlJT44CRIDwvV29ya3NoZWV0Tk0+DQogICAgPExpbmtDZWxsQWRkcmVzc0ExPkFVODwvTGlua0NlbGxBZGRyZXNzQTE+DQogICAgPExpbmtDZWxsQWRkcmVzc1IxQzE+Ujh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42MzEsMjU4PC9JbmZsb3dWYWw+DQogICAgPERpc3BWYWw+NjMxLDI1ODwvRGlzcFZhbD4NCiAgICA8TGFzdFVwZFRpbWU+MjAyMy8xMC8zMCAxNDoyNToyNDwvTGFzdFVwZFRpbWU+DQogICAgPFdvcmtzaGVldE5NPlBMIFFUUuOAkElGUlPjgJEgPC9Xb3Jrc2hlZXROTT4NCiAgICA8TGlua0NlbGxBZGRyZXNzQTE+QVU5PC9MaW5rQ2VsbEFkZHJlc3NBMT4NCiAgICA8TGlua0NlbGxBZGRyZXNzUjFDMT5SOU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tNTQ2LDUzOTwvSW5mbG93VmFsPg0KICAgIDxEaXNwVmFsPig1NDYsNTM5KTwvRGlzcFZhbD4NCiAgICA8TGFzdFVwZFRpbWU+MjAyMy8xMC8zMCAxNDoyNToyNDwvTGFzdFVwZFRpbWU+DQogICAgPFdvcmtzaGVldE5NPlBMIFFUUuOAkElGUlPjgJEgPC9Xb3Jrc2hlZXROTT4NCiAgICA8TGlua0NlbGxBZGRyZXNzQTE+QVUxMDwvTGlua0NlbGxBZGRyZXNzQTE+DQogICAgPExpbmtDZWxsQWRkcmVzc1IxQzE+UjEw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44NCw3MTg8L0luZmxvd1ZhbD4NCiAgICA8RGlzcFZhbD44NCw3MTggPC9EaXNwVmFsPg0KICAgIDxMYXN0VXBkVGltZT4yMDIzLzEwLzMwIDE0OjI1OjI0PC9MYXN0VXBkVGltZT4NCiAgICA8V29ya3NoZWV0Tk0+UEwgUVRS44CQSUZSU+OAkSA8L1dvcmtzaGVldE5NPg0KICAgIDxMaW5rQ2VsbEFkZHJlc3NBMT5BVTExPC9MaW5rQ2VsbEFkZHJlc3NBMT4NCiAgICA8TGlua0NlbGxBZGRyZXNzUjFDMT5SMTF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NTksNzUyPC9JbmZsb3dWYWw+DQogICAgPERpc3BWYWw+KDU5LDc1Mik8L0Rpc3BWYWw+DQogICAgPExhc3RVcGRUaW1lPjIwMjMvMTAvMzAgMTQ6MjU6MjQ8L0xhc3RVcGRUaW1lPg0KICAgIDxXb3Jrc2hlZXROTT5QTCBRVFLjgJBJRlJT44CRIDwvV29ya3NoZWV0Tk0+DQogICAgPExpbmtDZWxsQWRkcmVzc0ExPkFVMTI8L0xpbmtDZWxsQWRkcmVzc0ExPg0KICAgIDxMaW5rQ2VsbEFkZHJlc3NSMUMxPlIxMk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yLDE4MzwvSW5mbG93VmFsPg0KICAgIDxEaXNwVmFsPjIsMTgzIDwvRGlzcFZhbD4NCiAgICA8TGFzdFVwZFRpbWU+MjAyMy8xMC8zMCAxNDoyNToyNTwvTGFzdFVwZFRpbWU+DQogICAgPFdvcmtzaGVldE5NPlBMIFFUUuOAkElGUlPjgJEgPC9Xb3Jrc2hlZXROTT4NCiAgICA8TGlua0NlbGxBZGRyZXNzQTE+QVUxMzwvTGlua0NlbGxBZGRyZXNzQTE+DQogICAgPExpbmtDZWxsQWRkcmVzc1IxQzE+UjEz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45PC9JbmZsb3dWYWw+DQogICAgPERpc3BWYWw+OSA8L0Rpc3BWYWw+DQogICAgPExhc3RVcGRUaW1lPjIwMjMvMTAvMzAgMTQ6MjU6MjU8L0xhc3RVcGRUaW1lPg0KICAgIDxXb3Jrc2hlZXROTT5QTCBRVFLjgJBJRlJT44CRIDwvV29ya3NoZWV0Tk0+DQogICAgPExpbmtDZWxsQWRkcmVzc0ExPkFVMTQ8L0xpbmtDZWxsQWRkcmVzc0ExPg0KICAgIDxMaW5rQ2VsbEFkZHJlc3NSMUMxPlIxNE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tNjA8L0luZmxvd1ZhbD4NCiAgICA8RGlzcFZhbD4oNjApPC9EaXNwVmFsPg0KICAgIDxMYXN0VXBkVGltZT4yMDIzLzEwLzMwIDE0OjI1OjI1PC9MYXN0VXBkVGltZT4NCiAgICA8V29ya3NoZWV0Tk0+UEwgUVRS44CQSUZSU+OAkSA8L1dvcmtzaGVldE5NPg0KICAgIDxMaW5rQ2VsbEFkZHJlc3NBMT5BVTE1PC9MaW5rQ2VsbEFkZHJlc3NBMT4NCiAgICA8TGlua0NlbGxBZGRyZXNzUjFDMT5SMTV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40LDE0ODwvSW5mbG93VmFsPg0KICAgIDxEaXNwVmFsPjQsMTQ4IDwvRGlzcFZhbD4NCiAgICA8TGFzdFVwZFRpbWU+MjAyMy8xMC8zMCAxNDoyNToyNTwvTGFzdFVwZFRpbWU+DQogICAgPFdvcmtzaGVldE5NPlBMIFFUUuOAkElGUlPjgJEgPC9Xb3Jrc2hlZXROTT4NCiAgICA8TGlua0NlbGxBZGRyZXNzQTE+QVUxNjwvTGlua0NlbGxBZGRyZXNzQTE+DQogICAgPExpbmtDZWxsQWRkcmVzc1IxQzE+UjE2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tMiw3NDQ8L0luZmxvd1ZhbD4NCiAgICA8RGlzcFZhbD4oMiw3NDQpPC9EaXNwVmFsPg0KICAgIDxMYXN0VXBkVGltZT4yMDIzLzEwLzMwIDE0OjI1OjI1PC9MYXN0VXBkVGltZT4NCiAgICA8V29ya3NoZWV0Tk0+UEwgUVRS44CQSUZSU+OAkSA8L1dvcmtzaGVldE5NPg0KICAgIDxMaW5rQ2VsbEFkZHJlc3NBMT5BVTE3PC9MaW5rQ2VsbEFkZHJlc3NBMT4NCiAgICA8TGlua0NlbGxBZGRyZXNzUjFDMT5SMTd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zLDMwMTwvSW5mbG93VmFsPg0KICAgIDxEaXNwVmFsPjMsMzAxIDwvRGlzcFZhbD4NCiAgICA8TGFzdFVwZFRpbWU+MjAyMy8xMC8zMCAxNDoyNToyNTwvTGFzdFVwZFRpbWU+DQogICAgPFdvcmtzaGVldE5NPlBMIFFUUuOAkElGUlPjgJEgPC9Xb3Jrc2hlZXROTT4NCiAgICA8TGlua0NlbGxBZGRyZXNzQTE+QVUxODwvTGlua0NlbGxBZGRyZXNzQTE+DQogICAgPExpbmtDZWxsQWRkcmVzc1IxQzE+UjE4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tMiw0NzA8L0luZmxvd1ZhbD4NCiAgICA8RGlzcFZhbD4oMiw0NzApPC9EaXNwVmFsPg0KICAgIDxMYXN0VXBkVGltZT4yMDIzLzEwLzMwIDE0OjI1OjI1PC9MYXN0VXBkVGltZT4NCiAgICA8V29ya3NoZWV0Tk0+UEwgUVRS44CQSUZSU+OAkSA8L1dvcmtzaGVldE5NPg0KICAgIDxMaW5rQ2VsbEFkZHJlc3NBMT5BVTE5PC9MaW5rQ2VsbEFkZHJlc3NBMT4NCiAgICA8TGlua0NlbGxBZGRyZXNzUjFDMT5SMTl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zLDcyMzwvSW5mbG93VmFsPg0KICAgIDxEaXNwVmFsPjMsNzIzIDwvRGlzcFZhbD4NCiAgICA8TGFzdFVwZFRpbWU+MjAyMy8xMC8zMCAxNDoyNToyNTwvTGFzdFVwZFRpbWU+DQogICAgPFdvcmtzaGVldE5NPlBMIFFUUuOAkElGUlPjgJEgPC9Xb3Jrc2hlZXROTT4NCiAgICA8TGlua0NlbGxBZGRyZXNzQTE+QVUyMTwvTGlua0NlbGxBZGRyZXNzQTE+DQogICAgPExpbmtDZWxsQWRkcmVzc1IxQzE+UjIx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zLDE5MTwvSW5mbG93VmFsPg0KICAgIDxEaXNwVmFsPjMsMTkxIDwvRGlzcFZhbD4NCiAgICA8TGFzdFVwZFRpbWU+MjAyMy8xMC8zMCAxNDoyNToyNTwvTGFzdFVwZFRpbWU+DQogICAgPFdvcmtzaGVldE5NPlBMIFFUUuOAkElGUlPjgJEgPC9Xb3Jrc2hlZXROTT4NCiAgICA8TGlua0NlbGxBZGRyZXNzQTE+QVUyMjwvTGlua0NlbGxBZGRyZXNzQTE+DQogICAgPExpbmtDZWxsQWRkcmVzc1IxQzE+UjIy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41ODk8L0luZmxvd1ZhbD4NCiAgICA8RGlzcFZhbD41ODkgPC9EaXNwVmFsPg0KICAgIDxMYXN0VXBkVGltZT4yMDIzLzEwLzMwIDE0OjI1OjI1PC9MYXN0VXBkVGltZT4NCiAgICA8V29ya3NoZWV0Tk0+UEwgUVRS44CQSUZSU+OAkSA8L1dvcmtzaGVldE5NPg0KICAgIDxMaW5rQ2VsbEFkZHJlc3NBMT5BVTIzPC9MaW5rQ2VsbEFkZHJlc3NBMT4NCiAgICA8TGlua0NlbGxBZGRyZXNzUjFDMT5SMjN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NTc8L0luZmxvd1ZhbD4NCiAgICA8RGlzcFZhbD4oNTcpPC9EaXNwVmFsPg0KICAgIDxMYXN0VXBkVGltZT4yMDIzLzEwLzMwIDE0OjI1OjI1PC9MYXN0VXBkVGltZT4NCiAgICA8V29ya3NoZWV0Tk0+UEwgUVRS44CQSUZSU+OAkSA8L1dvcmtzaGVldE5NPg0KICAgIDxMaW5rQ2VsbEFkZHJlc3NBMT5BVTI0PC9MaW5rQ2VsbEFkZHJlc3NBMT4NCiAgICA8TGlua0NlbGxBZGRyZXNzUjFDMT5SMjR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tNSw5Mjc8L0luZmxvd1ZhbD4NCiAgICA8RGlzcFZhbD4oNSw5MjcpPC9EaXNwVmFsPg0KICAgIDxMYXN0VXBkVGltZT4yMDIzLzEwLzMwIDE0OjI1OjI1PC9MYXN0VXBkVGltZT4NCiAgICA8V29ya3NoZWV0Tk0+UEwgUVRS44CQSUZSU+OAkSA8L1dvcmtzaGVldE5NPg0KICAgIDxMaW5rQ2VsbEFkZHJlc3NBMT5BVTI1PC9MaW5rQ2VsbEFkZHJlc3NBMT4NCiAgICA8TGlua0NlbGxBZGRyZXNzUjFDMT5SMjV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tNSw5Mjc8L0luZmxvd1ZhbD4NCiAgICA8RGlzcFZhbD4oNSw5MjcpPC9EaXNwVmFsPg0KICAgIDxMYXN0VXBkVGltZT4yMDIzLzEwLzMwIDE0OjI1OjI1PC9MYXN0VXBkVGltZT4NCiAgICA8V29ya3NoZWV0Tk0+UEwgUVRS44CQSUZSU+OAkSA8L1dvcmtzaGVldE5NPg0KICAgIDxMaW5rQ2VsbEFkZHJlc3NBMT5BVTI2PC9MaW5rQ2VsbEFkZHJlc3NBMT4NCiAgICA8TGlua0NlbGxBZGRyZXNzUjFDMT5SMjZ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45LDY5NDwvSW5mbG93VmFsPg0KICAgIDxEaXNwVmFsPjksNjk0IDwvRGlzcFZhbD4NCiAgICA8TGFzdFVwZFRpbWU+MjAyMy8xMC8zMCAxNDoyNToyNTwvTGFzdFVwZFRpbWU+DQogICAgPFdvcmtzaGVldE5NPlBMIFFUUuOAkElGUlPjgJEgPC9Xb3Jrc2hlZXROTT4NCiAgICA8TGlua0NlbGxBZGRyZXNzQTE+QVUyODwvTGlua0NlbGxBZGRyZXNzQTE+DQogICAgPExpbmtDZWxsQWRkcmVzc1IxQzE+UjI4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ksNjk0LDQ1NiwwMDA8L09yaWdpbmFsVmFsPg0KICAgIDxMYXN0TnVtVmFsPjksNjk0PC9MYXN0TnVtVmFsPg0KICAgIDxSYXdMaW5rVmFsPjksNjk0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zNCw2NDA8L0luZmxvd1ZhbD4NCiAgICA8RGlzcFZhbD4zNCw2NDAgPC9EaXNwVmFsPg0KICAgIDxMYXN0VXBkVGltZT4yMDIzLzEwLzMwIDE0OjI1OjI1PC9MYXN0VXBkVGltZT4NCiAgICA8V29ya3NoZWV0Tk0+UEwgUVRS44CQSUZSU+OAkSA8L1dvcmtzaGVldE5NPg0KICAgIDxMaW5rQ2VsbEFkZHJlc3NBMT5BVTI5PC9MaW5rQ2VsbEFkZHJlc3NBMT4NCiAgICA8TGlua0NlbGxBZGRyZXNzUjFDMT5SMjl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3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M0LDY0MCw1NTIsMDAwPC9PcmlnaW5hbFZhbD4NCiAgICA8TGFzdE51bVZhbD4zNCw2NDA8L0xhc3ROdW1WYWw+DQogICAgPFJhd0xpbmtWYWw+MzQsNjQw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tNyw5NDU8L0luZmxvd1ZhbD4NCiAgICA8RGlzcFZhbD4oNyw5NDUpPC9EaXNwVmFsPg0KICAgIDxMYXN0VXBkVGltZT4yMDIzLzEwLzMwIDE0OjI1OjI1PC9MYXN0VXBkVGltZT4NCiAgICA8V29ya3NoZWV0Tk0+UEwgUVRS44CQSUZSU+OAkSA8L1dvcmtzaGVldE5NPg0KICAgIDxMaW5rQ2VsbEFkZHJlc3NBMT5BVTMwPC9MaW5rQ2VsbEFkZHJlc3NBMT4NCiAgICA8TGlua0NlbGxBZGRyZXNzUjFDMT5SMzB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4MFo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03LDk0NSw3NjEsMDAwPC9PcmlnaW5hbFZhbD4NCiAgICA8TGFzdE51bVZhbD4tNyw5NDU8L0xhc3ROdW1WYWw+DQogICAgPFJhd0xpbmtWYWw+LTcsOTQ1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yNiw2OTQ8L0luZmxvd1ZhbD4NCiAgICA8RGlzcFZhbD4yNiw2OTQgPC9EaXNwVmFsPg0KICAgIDxMYXN0VXBkVGltZT4yMDIzLzEwLzMwIDE0OjI1OjI1PC9MYXN0VXBkVGltZT4NCiAgICA8V29ya3NoZWV0Tk0+UEwgUVRS44CQSUZSU+OAkSA8L1dvcmtzaGVldE5NPg0KICAgIDxMaW5rQ2VsbEFkZHJlc3NBMT5BVTMxPC9MaW5rQ2VsbEFkZHJlc3NBMT4NCiAgICA8TGlua0NlbGxBZGRyZXNzUjFDMT5SMzF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z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2LDY5NCw3OTEsMDAwPC9PcmlnaW5hbFZhbD4NCiAgICA8TGFzdE51bVZhbD4yNiw2OTQ8L0xhc3ROdW1WYWw+DQogICAgPFJhd0xpbmtWYWw+MjYsNjk0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yNSw3OTM8L0luZmxvd1ZhbD4NCiAgICA8RGlzcFZhbD4yNSw3OTM8L0Rpc3BWYWw+DQogICAgPExhc3RVcGRUaW1lPjIwMjMvMTAvMzAgMTQ6MjU6MjU8L0xhc3RVcGRUaW1lPg0KICAgIDxXb3Jrc2hlZXROTT5QTCBRVFLjgJBJRlJT44CRIDwvV29ya3NoZWV0Tk0+DQogICAgPExpbmtDZWxsQWRkcmVzc0ExPkFVMzM8L0xpbmtDZWxsQWRkcmVzc0ExPg0KICAgIDxMaW5rQ2VsbEFkZHJlc3NSMUMxPlIzM0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45MDA8L0luZmxvd1ZhbD4NCiAgICA8RGlzcFZhbD45MDA8L0Rpc3BWYWw+DQogICAgPExhc3RVcGRUaW1lPjIwMjMvMTAvMzAgMTQ6MjU6MjU8L0xhc3RVcGRUaW1lPg0KICAgIDxXb3Jrc2hlZXROTT5QTCBRVFLjgJBJRlJT44CRIDwvV29ya3NoZWV0Tk0+DQogICAgPExpbmtDZWxsQWRkcmVzc0ExPkFVMzQ8L0xpbmtDZWxsQWRkcmVzc0ExPg0KICAgIDxMaW5rQ2VsbEFkZHJlc3NSMUMxPlIzNE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yMjYsMTg2PC9JbmZsb3dWYWw+DQogICAgPERpc3BWYWw+MjI2LDE4NiA8L0Rpc3BWYWw+DQogICAgPExhc3RVcGRUaW1lPjIwMjMvMTAvMzAgMTQ6MjU6MjU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I2LDE4Niw0MDgsMDAwPC9PcmlnaW5hbFZhbD4NCiAgICA8TGFzdE51bVZhbD4yMjYsMTg2PC9MYXN0TnVtVmFsPg0KICAgIDxSYXdMaW5rVmFsPjIyNiwx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45LDg5ODwvSW5mbG93VmFsPg0KICAgIDxEaXNwVmFsPjksODk4IDwvRGlzcFZhbD4NCiAgICA8TGFzdFVwZFRpbWU+MjAyMy8xMC8zMCAxNDoyNToyNTwvTGFzdFVwZFRpbWU+DQogICAgPFdvcmtzaGVldE5NPkJT44CQSUZSU+OAkT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45LDg5OCwzMjksMDAwPC9PcmlnaW5hbFZhbD4NCiAgICA8TGFzdE51bVZhbD45LDg5ODwvTGFzdE51bVZhbD4NCiAgICA8UmF3TGlua1ZhbD45LDg5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43NzQsODA2PC9JbmZsb3dWYWw+DQogICAgPERpc3BWYWw+Nzc0LDgwNiA8L0Rpc3BWYWw+DQogICAgPExhc3RVcGRUaW1lPjIwMjMvMTAvMzAgMTQ6MjU6MjU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c0LDgwNiwxNzksMDAwPC9PcmlnaW5hbFZhbD4NCiAgICA8TGFzdE51bVZhbD43NzQsODA2PC9MYXN0TnVtVmFsPg0KICAgIDxSYXdMaW5rVmFsPjc3NCw4M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41LDE0NTwvSW5mbG93VmFsPg0KICAgIDxEaXNwVmFsPjUsMTQ1IDwvRGlzcFZhbD4NCiAgICA8TGFzdFVwZFRpbWU+MjAyMy8xMC8zMCAxNDoyNToyNT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MTQ1LDEwMCwwMDA8L09yaWdpbmFsVmFsPg0KICAgIDxMYXN0TnVtVmFsPjUsMTQ1PC9MYXN0TnVtVmFsPg0KICAgIDxSYXdMaW5rVmFsPjUsMTQ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yODksMDQzPC9JbmZsb3dWYWw+DQogICAgPERpc3BWYWw+Mjg5LDA0MyA8L0Rpc3BWYWw+DQogICAgPExhc3RVcGRUaW1lPjIwMjMvMTAvMzAgMTQ6MjU6MjU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ksMDQzLDQ5MywwMDA8L09yaWdpbmFsVmFsPg0KICAgIDxMYXN0TnVtVmFsPjI4OSwwNDM8L0xhc3ROdW1WYWw+DQogICAgPFJhd0xpbmtWYWw+Mjg5LDA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kwMjwvSW5mbG93VmFsPg0KICAgIDxEaXNwVmFsPjUsOTAyIDwvRGlzcFZhbD4NCiAgICA8TGFzdFVwZFRpbWU+MjAyMy8xMC8zMCAxNDoyNToyNTwvTGFzdFVwZFRpbWU+DQogICAgPFdvcmtzaGVldE5NPkJT44CQSUZSU+OAkT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2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UsOTAyLDY5NiwwMDA8L09yaWdpbmFsVmFsPg0KICAgIDxMYXN0TnVtVmFsPjUsOTAyPC9MYXN0TnVtVmFsPg0KICAgIDxSYXdMaW5rVmFsPjUsOTA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42OCwxOTA8L0luZmxvd1ZhbD4NCiAgICA8RGlzcFZhbD42OCwxOTAgPC9EaXNwVmFsPg0KICAgIDxMYXN0VXBkVGltZT4yMDIzLzEwLzMwIDE0OjI1OjI1PC9MYXN0VXBkVGltZT4NCiAgICA8V29ya3NoZWV0Tk0+QlP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Y4LDE5MCwyNDcsMDAwPC9PcmlnaW5hbFZhbD4NCiAgICA8TGFzdE51bVZhbD42OCwxOTA8L0xhc3ROdW1WYWw+DQogICAgPFJhd0xpbmtWYWw+NjgsMTk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42OSw3MTY8L0luZmxvd1ZhbD4NCiAgICA8RGlzcFZhbD42OSw3MTYgPC9EaXNwVmFsPg0KICAgIDxMYXN0VXBkVGltZT4yMDIzLzEwLzMwIDE0OjI1OjI1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NjksNzE2LDc2OCwwMDA8L09yaWdpbmFsVmFsPg0KICAgIDxMYXN0TnVtVmFsPjY5LDcxNjwvTGFzdE51bVZhbD4NCiAgICA8UmF3TGlua1ZhbD42OSw3MT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LDQ0OCw4ODk8L0luZmxvd1ZhbD4NCiAgICA8RGlzcFZhbD4xLDQ0OCw4ODkgPC9EaXNwVmFsPg0KICAgIDxMYXN0VXBkVGltZT4yMDIzLzEwLzMwIDE0OjI1OjI1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4LDg4OSwyMjAsMDAwPC9PcmlnaW5hbFZhbD4NCiAgICA8TGFzdE51bVZhbD4xLDQ0OCw4ODk8L0xhc3ROdW1WYWw+DQogICAgPFJhd0xpbmtWYWw+MSw0NDgsO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yMjEsMjc3PC9JbmZsb3dWYWw+DQogICAgPERpc3BWYWw+MjIxLDI3NyA8L0Rpc3BWYWw+DQogICAgPExhc3RVcGRUaW1lPjIwMjMvMTAvMzAgMTQ6MjU6MjU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jEsMjc3LDc3MywwMDA8L09yaWdpbmFsVmFsPg0KICAgIDxMYXN0TnVtVmFsPjIyMSwyNzc8L0xhc3ROdW1WYWw+DQogICAgPFJhd0xpbmtWYWw+MjIxLDI3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43MywxMjI8L0luZmxvd1ZhbD4NCiAgICA8RGlzcFZhbD43MywxMjIgPC9EaXNwVmFsPg0KICAgIDxMYXN0VXBkVGltZT4yMDIzLzEwLzMwIDE0OjI1OjI1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zMsMTIyLDczMCwwMDA8L09yaWdpbmFsVmFsPg0KICAgIDxMYXN0TnVtVmFsPjczLDEyMjwvTGFzdE51bVZhbD4NCiAgICA8UmF3TGlua1ZhbD43MywxMj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xMDgsMTcyPC9JbmZsb3dWYWw+DQogICAgPERpc3BWYWw+MTA4LDE3MiA8L0Rpc3BWYWw+DQogICAgPExhc3RVcGRUaW1lPjIwMjMvMTAvMzAgMTQ6MjU6MjU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DgsMTcyLDk4MywwMDA8L09yaWdpbmFsVmFsPg0KICAgIDxMYXN0TnVtVmFsPjEwOCwxNzI8L0xhc3ROdW1WYWw+DQogICAgPFJhd0xpbmtWYWw+MTA4LDE3Mj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44MCw1Mjg8L0luZmxvd1ZhbD4NCiAgICA8RGlzcFZhbD44MCw1MjggPC9EaXNwVmFsPg0KICAgIDxMYXN0VXBkVGltZT4yMDIzLzEwLzMwIDE0OjI1OjI1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DAsNTI4LDA4OSwwMDA8L09yaWdpbmFsVmFsPg0KICAgIDxMYXN0TnVtVmFsPjgwLDUyODwvTGFzdE51bVZhbD4NCiAgICA8UmF3TGlua1ZhbD44MCw1Mjg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45LDc5MzwvSW5mbG93VmFsPg0KICAgIDxEaXNwVmFsPjksNzkzIDwvRGlzcFZhbD4NCiAgICA8TGFzdFVwZFRpbWU+MjAyMy8xMC8zMCAxNDoyNToyNT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zkzLDA0NCwwMDA8L09yaWdpbmFsVmFsPg0KICAgIDxMYXN0TnVtVmFsPjksNzkzPC9MYXN0TnVtVmFsPg0KICAgIDxSYXdMaW5rVmFsPjksNzkz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41ODAsODE5PC9JbmZsb3dWYWw+DQogICAgPERpc3BWYWw+NTgwLDgxOSA8L0Rpc3BWYWw+DQogICAgPExhc3RVcGRUaW1lPjIwMjMvMTAvMzAgMTQ6MjU6MjU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ODAsODE5LDIyMSwwMDA8L09yaWdpbmFsVmFsPg0KICAgIDxMYXN0TnVtVmFsPjU4MCw4MTk8L0xhc3ROdW1WYWw+DQogICAgPFJhd0xpbmtWYWw+NTgwLDgx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xMDQsNzQzPC9JbmZsb3dWYWw+DQogICAgPERpc3BWYWw+MTA0LDc0MyA8L0Rpc3BWYWw+DQogICAgPExhc3RVcGRUaW1lPjIwMjMvMTAvMzAgMTQ6MjU6MjY8L0xhc3RVcGRUaW1lPg0KICAgIDxXb3Jrc2hlZXROTT5CU+OAkElGUlPjgJE8L1dvcmtzaGVldE5NPg0KICAgIDxMaW5rQ2VsbEFkZHJlc3NBMT5QMjM8L0xpbmtDZWxsQWRkcmVzc0ExPg0KICAgIDxMaW5rQ2VsbEFkZHJlc3NSMUMxPlIy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QsNzQzLDkwNCwwMDA8L09yaWdpbmFsVmFsPg0KICAgIDxMYXN0TnVtVmFsPjEwNCw3NDM8L0xhc3ROdW1WYWw+DQogICAgPFJhd0xpbmtWYWw+MTA0LDc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xMjksODE3PC9JbmZsb3dWYWw+DQogICAgPERpc3BWYWw+MTI5LDgxNyA8L0Rpc3BWYWw+DQogICAgPExhc3RVcGRUaW1lPjIwMjMvMTAvMzAgMTQ6MjU6MjY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ODE3LDQyMSwwMDA8L09yaWdpbmFsVmFsPg0KICAgIDxMYXN0TnVtVmFsPjEyOSw4MTc8L0xhc3ROdW1WYWw+DQogICAgPFJhd0xpbmtWYWw+MTI5LDgx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xLDM0NzwvSW5mbG93VmFsPg0KICAgIDxEaXNwVmFsPjEsMzQ3IDwvRGlzcFZhbD4NCiAgICA8TGFzdFVwZFRpbWU+MjAyMy8xMC8zMCAxNDoyNToyNj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Q3LDc3NywwMDA8L09yaWdpbmFsVmFsPg0KICAgIDxMYXN0TnVtVmFsPjEsMzQ3PC9MYXN0TnVtVmFsPg0KICAgIDxSYXdMaW5rVmFsPjEsMzQ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43LDQ0ODwvSW5mbG93VmFsPg0KICAgIDxEaXNwVmFsPjcsNDQ4IDwvRGlzcFZhbD4NCiAgICA8TGFzdFVwZFRpbWU+MjAyMy8xMC8zMCAxNDoyNToyNjwvTGFzdFVwZFRpbWU+DQogICAgPFdvcmtzaGVldE5NPkJT44CQSUZSU+OAkT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MTEwMkE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43LDQ0OCw2MTksMDAwPC9PcmlnaW5hbFZhbD4NCiAgICA8TGFzdE51bVZhbD43LDQ0ODwvTGFzdE51bVZhbD4NCiAgICA8UmF3TGlua1ZhbD43LDQ0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44LDc2NDwvSW5mbG93VmFsPg0KICAgIDxEaXNwVmFsPjgsNzY0IDwvRGlzcFZhbD4NCiAgICA8TGFzdFVwZFRpbWU+MjAyMy8xMC8zMCAxNDoyNToyNjwvTGFzdFVwZFRpbWU+DQogICAgPFdvcmtzaGVldE5NPkJT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gsNzY0LDAxNiwwMDA8L09yaWdpbmFsVmFsPg0KICAgIDxMYXN0TnVtVmFsPjgsNzY0PC9MYXN0TnVtVmFsPg0KICAgIDxSYXdMaW5rVmFsPjgsNzY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LDMyNSw4MzU8L0luZmxvd1ZhbD4NCiAgICA8RGlzcFZhbD4xLDMyNSw4MzUgPC9EaXNwVmFsPg0KICAgIDxMYXN0VXBkVGltZT4yMDIzLzEwLzMwIDE0OjI1OjI2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y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zI1LDgzNSw1NzcsMDAwPC9PcmlnaW5hbFZhbD4NCiAgICA8TGFzdE51bVZhbD4xLDMyNSw4MzU8L0xhc3ROdW1WYWw+DQogICAgPFJhd0xpbmtWYWw+MSwzMjUsODM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yLDc3NCw3MjQ8L0luZmxvd1ZhbD4NCiAgICA8RGlzcFZhbD4yLDc3NCw3MjQgPC9EaXNwVmFsPg0KICAgIDxMYXN0VXBkVGltZT4yMDIzLzEwLzMwIDE0OjI1OjI2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42MzQsODY3PC9JbmZsb3dWYWw+DQogICAgPERpc3BWYWw+NjM0LDg2NyA8L0Rpc3BWYWw+DQogICAgPExhc3RVcGRUaW1lPjIwMjMvMTAvMzAgMTQ6MjU6MjY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MzQsODY3LDAyNSwwMDA8L09yaWdpbmFsVmFsPg0KICAgIDxMYXN0TnVtVmFsPjYzNCw4Njc8L0xhc3ROdW1WYWw+DQogICAgPFJhd0xpbmtWYWw+NjM0LDg2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xOCw4Njc8L0luZmxvd1ZhbD4NCiAgICA8RGlzcFZhbD4xOCw4NjcgPC9EaXNwVmFsPg0KICAgIDxMYXN0VXBkVGltZT4yMDIzLzEwLzMwIDE0OjI1OjI2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gsODY3LDUxNSwwMDA8L09yaWdpbmFsVmFsPg0KICAgIDxMYXN0TnVtVmFsPjE4LDg2NzwvTGFzdE51bVZhbD4NCiAgICA8UmF3TGlua1ZhbD4xOCw4Njc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xNzUsMzk3PC9JbmZsb3dWYWw+DQogICAgPERpc3BWYWw+MTc1LDM5NyA8L0Rpc3BWYWw+DQogICAgPExhc3RVcGRUaW1lPjIwMjMvMTAvMzAgMTQ6MjU6MjY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zUsMzk3LDA0MiwwMDA8L09yaWdpbmFsVmFsPg0KICAgIDxMYXN0TnVtVmFsPjE3NSwzOTc8L0xhc3ROdW1WYWw+DQogICAgPFJhd0xpbmtWYWw+MTc1LDM5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44LDQ3MDwvSW5mbG93VmFsPg0KICAgIDxEaXNwVmFsPjgsNDcwIDwvRGlzcFZhbD4NCiAgICA8TGFzdFVwZFRpbWU+MjAyMy8xMC8zMCAxNDoyNToyNj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z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sNDcwLDgxMSwwMDA8L09yaWdpbmFsVmFsPg0KICAgIDxMYXN0TnVtVmFsPjgsNDcwPC9MYXN0TnVtVmFsPg0KICAgIDxSYXdMaW5rVmFsPjgsNDc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44LDM2ODwvSW5mbG93VmFsPg0KICAgIDxEaXNwVmFsPjgsMzY4IDwvRGlzcFZhbD4NCiAgICA8TGFzdFVwZFRpbWU+MjAyMy8xMC8zMCAxNDoyNToyNj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zY4LDk4MiwwMDA8L09yaWdpbmFsVmFsPg0KICAgIDxMYXN0TnVtVmFsPjgsMzY4PC9MYXN0TnVtVmFsPg0KICAgIDxSYXdMaW5rVmFsPjgsMzY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xLDc3NzwvSW5mbG93VmFsPg0KICAgIDxEaXNwVmFsPjEsNzc3IDwvRGlzcFZhbD4NCiAgICA8TGFzdFVwZFRpbWU+MjAyMy8xMC8zMCAxNDoyNToyNj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1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EsNzc3LDAyMSwwMDA8L09yaWdpbmFsVmFsPg0KICAgIDxMYXN0TnVtVmFsPjEsNzc3PC9MYXN0TnVtVmFsPg0KICAgIDxSYXdMaW5rVmFsPjEsNzc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NSw0ODk8L0luZmxvd1ZhbD4NCiAgICA8RGlzcFZhbD44NSw0ODkgPC9EaXNwVmFsPg0KICAgIDxMYXN0VXBkVGltZT4yMDIzLzEwLzMwIDE0OjI1OjI2PC9MYXN0VXBkVGltZT4NCiAgICA8V29ya3NoZWV0Tk0+QlP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g1LDQ4OSw2NzcsMDAwPC9PcmlnaW5hbFZhbD4NCiAgICA8TGFzdE51bVZhbD44NSw0ODk8L0xhc3ROdW1WYWw+DQogICAgPFJhd0xpbmtWYWw+ODUsN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7" Error="">PD94bWwgdmVyc2lvbj0iMS4wIiBlbmNvZGluZz0idXRmLTgiPz4NCjxMaW5rSW5mb0V4Y2VsIHhtbG5zOnhzaT0iaHR0cDovL3d3dy53My5vcmcvMjAwMS9YTUxTY2hlbWEtaW5zdGFuY2UiIHhtbG5zOnhzZD0iaHR0cDovL3d3dy53My5vcmcvMjAwMS9YTUxTY2hlbWEiPg0KICA8TGlua0luZm9Db3JlPg0KICAgIDxMaW5rSWQ+NTU3PC9MaW5rSWQ+DQogICAgPEluZmxvd1ZhbD4yMSwzNDg8L0luZmxvd1ZhbD4NCiAgICA8RGlzcFZhbD4yMSwzNDggPC9EaXNwVmFsPg0KICAgIDxMYXN0VXBkVGltZT4yMDIzLzEwLzMwIDE0OjI1OjI2PC9MYXN0VXBkVGltZT4NCiAgICA8V29ya3NoZWV0Tk0+QlPjgJBJRlJT44CRPC9Xb3Jrc2hlZXROTT4NCiAgICA8TGlua0NlbGxBZGRyZXNzQTE+UDM4PC9MaW5rQ2VsbEFkZHJlc3NBMT4NCiAgICA8TGlua0NlbGxBZGRyZXNzUjFDMT5SMz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jwvSXRlbUlkPg0KICAgIDxEaXNwSXRlbUlkPksxMjAxMDYwMD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IxLDM0OCw2MjMsMDAwPC9PcmlnaW5hbFZhbD4NCiAgICA8TGFzdE51bVZhbD4yMSwzNDg8L0xhc3ROdW1WYWw+DQogICAgPFJhd0xpbmtWYWw+MjEsMzQ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45NTQsNTg2PC9JbmZsb3dWYWw+DQogICAgPERpc3BWYWw+OTU0LDU4NiA8L0Rpc3BWYWw+DQogICAgPExhc3RVcGRUaW1lPjIwMjMvMTAvMzAgMTQ6MjU6MjY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F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U0LDU4Niw2OTYsMDAwPC9PcmlnaW5hbFZhbD4NCiAgICA8TGFzdE51bVZhbD45NTQsNTg2PC9MYXN0TnVtVmFsPg0KICAgIDxSYXdMaW5rVmFsPjk1NCw1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42MCw1NDE8L0luZmxvd1ZhbD4NCiAgICA8RGlzcFZhbD42MCw1NDEgPC9EaXNwVmFsPg0KICAgIDxMYXN0VXBkVGltZT4yMDIzLzEwLzMwIDE0OjI1OjI2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A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jAsNTQxLDE5NiwwMDA8L09yaWdpbmFsVmFsPg0KICAgIDxMYXN0TnVtVmFsPjYwLDU0MTwvTGFzdE51bVZhbD4NCiAgICA8UmF3TGlua1ZhbD42MCw1NDE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43MDIsODQxPC9JbmZsb3dWYWw+DQogICAgPERpc3BWYWw+NzAyLDg0MSA8L0Rpc3BWYWw+DQogICAgPExhc3RVcGRUaW1lPjIwMjMvMTAvMzAgMTQ6MjU6MjY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DIsODQxLDk0NiwwMDA8L09yaWdpbmFsVmFsPg0KICAgIDxMYXN0TnVtVmFsPjcwMiw4NDE8L0xhc3ROdW1WYWw+DQogICAgPFJhd0xpbmtWYWw+NzAyLDg0M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45LDY0NjwvSW5mbG93VmFsPg0KICAgIDxEaXNwVmFsPjksNjQ2IDwvRGlzcFZhbD4NCiAgICA8TGFzdFVwZFRpbWU+MjAyMy8xMC8zMCAxNDoyNToyNj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Q2LDQzMywwMDA8L09yaWdpbmFsVmFsPg0KICAgIDxMYXN0TnVtVmFsPjksNjQ2PC9MYXN0TnVtVmFsPg0KICAgIDxSYXdMaW5rVmFsPjksNjQ2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44ODwvSW5mbG93VmFsPg0KICAgIDxEaXNwVmFsPjg4IDwvRGlzcFZhbD4NCiAgICA8TGFzdFVwZFRpbWU+MjAyMy8xMC8zMCAxNDoyNToyNjwvTGFzdFVwZFRpbWU+DQogICAgPFdvcmtzaGVldE5NPkJT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M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4LDA5NCwwMDA8L09yaWdpbmFsVmFsPg0KICAgIDxMYXN0TnVtVmFsPjg4PC9MYXN0TnVtVmFsPg0KICAgIDxSYXdMaW5rVmFsPjg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yNCwwODQ8L0luZmxvd1ZhbD4NCiAgICA8RGlzcFZhbD4yNCwwODQgPC9EaXNwVmFsPg0KICAgIDxMYXN0VXBkVGltZT4yMDIzLzEwLzMwIDE0OjI1OjI2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Dg0LDE5OCwwMDA8L09yaWdpbmFsVmFsPg0KICAgIDxMYXN0TnVtVmFsPjI0LDA4NDwvTGFzdE51bVZhbD4NCiAgICA8UmF3TGlua1ZhbD4yNCwwO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Myw3MzY8L0luZmxvd1ZhbD4NCiAgICA8RGlzcFZhbD41Myw3MzYgPC9EaXNwVmFsPg0KICAgIDxMYXN0VXBkVGltZT4yMDIzLzEwLzMwIDE0OjI1OjI2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TMsNzM2LDQ5NCwwMDA8L09yaWdpbmFsVmFsPg0KICAgIDxMYXN0TnVtVmFsPjUzLDczNjwvTGFzdE51bVZhbD4NCiAgICA8UmF3TGlua1ZhbD41Myw3Mz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xMiwwODI8L0luZmxvd1ZhbD4NCiAgICA8RGlzcFZhbD4xMiwwODIgPC9EaXNwVmFsPg0KICAgIDxMYXN0VXBkVGltZT4yMDIzLzEwLzMwIDE0OjI1OjI2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y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A4MiwyOTIsMDAwPC9PcmlnaW5hbFZhbD4NCiAgICA8TGFzdE51bVZhbD4xMiwwODI8L0xhc3ROdW1WYWw+DQogICAgPFJhd0xpbmtWYWw+MTIsMDg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zNSwyNTI8L0luZmxvd1ZhbD4NCiAgICA8RGlzcFZhbD4zNSwyNTIgPC9EaXNwVmFsPg0KICAgIDxMYXN0VXBkVGltZT4yMDIzLzEwLzMwIDE0OjI1OjI2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UsMjUyLDUzMCwwMDA8L09yaWdpbmFsVmFsPg0KICAgIDxMYXN0TnVtVmFsPjM1LDI1MjwvTGFzdE51bVZhbD4NCiAgICA8UmF3TGlua1ZhbD4zNSwyNT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44OTgsMjczPC9JbmZsb3dWYWw+DQogICAgPERpc3BWYWw+ODk4LDI3MyA8L0Rpc3BWYWw+DQogICAgPExhc3RVcGRUaW1lPjIwMjMvMTAvMzAgMTQ6MjU6MjY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J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4LDI3MywxODMsMDAwPC9PcmlnaW5hbFZhbD4NCiAgICA8TGFzdE51bVZhbD44OTgsMjczPC9MYXN0TnVtVmFsPg0KICAgIDxSYXdMaW5rVmFsPjg5OCwyNzM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xLDg1Miw4NTk8L0luZmxvd1ZhbD4NCiAgICA8RGlzcFZhbD4xLDg1Miw4NTkgPC9EaXNwVmFsPg0KICAgIDxMYXN0VXBkVGltZT4yMDIzLzEwLzMwIDE0OjI1OjI2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DUyLDg1OSw4NzksMDAwPC9PcmlnaW5hbFZhbD4NCiAgICA8TGFzdE51bVZhbD4xLDg1Miw4NTk8L0xhc3ROdW1WYWw+DQogICAgPFJhd0xpbmtWYWw+MSw4NTIsODU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xNjAsMzM5PC9JbmZsb3dWYWw+DQogICAgPERpc3BWYWw+MTYwLDMzOSA8L0Rpc3BWYWw+DQogICAgPExhc3RVcGRUaW1lPjIwMjMvMTAvMzAgMTQ6MjU6MjY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45NSw5NzU8L0luZmxvd1ZhbD4NCiAgICA8RGlzcFZhbD45NSw5NzUgPC9EaXNwVmFsPg0KICAgIDxMYXN0VXBkVGltZT4yMDIzLzEwLzMwIDE0OjI1OjI2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UsOTc1LDUxNSwwMDA8L09yaWdpbmFsVmFsPg0KICAgIDxMYXN0TnVtVmFsPjk1LDk3NTwvTGFzdE51bVZhbD4NCiAgICA8UmF3TGlua1ZhbD45NSw5Nz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tOSwyMTU8L0luZmxvd1ZhbD4NCiAgICA8RGlzcFZhbD4oOSwyMTUpPC9EaXNwVmFsPg0KICAgIDxMYXN0VXBkVGltZT4yMDIzLzEwLzMwIDE0OjI1OjI2PC9MYXN0VXBkVGltZT4NCiAgICA8V29ya3NoZWV0Tk0+QlP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c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zwvSXRlbUlkPg0KICAgIDxEaXNwSXRlbUlkPksxMjIxMDAzMDwvRGlzcEl0ZW1JZD4NCiAgICA8Q29sSWQ+UjMwMTAwMDAwIzwvQ29sSWQ+DQogICAgPFRlbUF4aXNUeXA+MTAwMDAwPC9UZW1BeGlzVHlwPg0KICAgIDxNZW51Tm0+6YCj57WQ6LKh5pS/54q25oWL6KiI566X5pu4PC9NZW51Tm0+DQogICAgPEl0ZW1ObT7oh6rlt7HmoKrlvI88L0l0ZW1ObT4NCiAgICA8Q29sTm0+5b2T5pyf6YeR6aGNPC9Db2xObT4NCiAgICA8T3JpZ2luYWxWYWw+LTksMjE1LDc5MywwMDA8L09yaWdpbmFsVmFsPg0KICAgIDxMYXN0TnVtVmFsPi05LDIxNTwvTGFzdE51bVZhbD4NCiAgICA8UmF3TGlua1ZhbD4tOSwyMT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xOTQsMDk5PC9JbmZsb3dWYWw+DQogICAgPERpc3BWYWw+MTk0LDA5OSA8L0Rpc3BWYWw+DQogICAgPExhc3RVcGRUaW1lPjIwMjMvMTAvMzAgMTQ6MjU6MjY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QsMDk5LDQzOSwwMDA8L09yaWdpbmFsVmFsPg0KICAgIDxMYXN0TnVtVmFsPjE5NCwwOTk8L0xhc3ROdW1WYWw+DQogICAgPFJhd0xpbmtWYWw+MTk0LDA5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40NDcsMzA1PC9JbmZsb3dWYWw+DQogICAgPERpc3BWYWw+NDQ3LDMwNSA8L0Rpc3BWYWw+DQogICAgPExhc3RVcGRUaW1lPjIwMjMvMTAvMzAgMTQ6MjU6MjY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NDcsMzA1LDkzMiwwMDA8L09yaWdpbmFsVmFsPg0KICAgIDxMYXN0TnVtVmFsPjQ0NywzMDU8L0xhc3ROdW1WYWw+DQogICAgPFJhd0xpbmtWYWw+NDQ3LDMwN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44ODgsNTA0PC9JbmZsb3dWYWw+DQogICAgPERpc3BWYWw+ODg4LDUwNCA8L0Rpc3BWYWw+DQogICAgPExhc3RVcGRUaW1lPjIwMjMvMTAvMzAgMTQ6MjU6MjY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EwMFo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g4LDUwNCw3MTQsMDAwPC9PcmlnaW5hbFZhbD4NCiAgICA8TGFzdE51bVZhbD44ODgsNTA0PC9MYXN0TnVtVmFsPg0KICAgIDxSYXdMaW5rVmFsPjg4OCw1M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zMywzNjA8L0luZmxvd1ZhbD4NCiAgICA8RGlzcFZhbD4zMywzNjAgPC9EaXNwVmFsPg0KICAgIDxMYXN0VXBkVGltZT4yMDIzLzEwLzMwIDE0OjI1OjI2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Iy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zLDM2MCwyMDQsMDAwPC9PcmlnaW5hbFZhbD4NCiAgICA8TGFzdE51bVZhbD4zMywzNjA8L0xhc3ROdW1WYWw+DQogICAgPFJhd0xpbmtWYWw+MzMsMzY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EsODY0PC9JbmZsb3dWYWw+DQogICAgPERpc3BWYWw+OTIxLDg2NCA8L0Rpc3BWYWw+DQogICAgPExhc3RVcGRUaW1lPjIwMjMvMTAvMzAgMTQ6MjU6MjY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M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IxLDg2NCw5MTgsMDAwPC9PcmlnaW5hbFZhbD4NCiAgICA8TGFzdE51bVZhbD45MjEsODY0PC9MYXN0TnVtVmFsPg0KICAgIDxSYXdMaW5rVmFsPjkyMSw4Nj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yLDc3NCw3MjQ8L0luZmxvd1ZhbD4NCiAgICA8RGlzcFZhbD4yLDc3NCw3MjQgPC9EaXNwVmFsPg0KICAgIDxMYXN0VXBkVGltZT4yMDIzLzEwLzMwIDE0OjI1OjI2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lo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4" Error="">PD94bWwgdmVyc2lvbj0iMS4wIiBlbmNvZGluZz0idXRmLTgiPz4NCjxMaW5rSW5mb0V4Y2VsIHhtbG5zOnhzaT0iaHR0cDovL3d3dy53My5vcmcvMjAwMS9YTUxTY2hlbWEtaW5zdGFuY2UiIHhtbG5zOnhzZD0iaHR0cDovL3d3dy53My5vcmcvMjAwMS9YTUxTY2hlbWEiPg0KICA8TGlua0luZm9Db3JlPg0KICAgIDxMaW5rSWQ+OTE0PC9MaW5rSWQ+DQogICAgPEluZmxvd1ZhbD43OCw4NDI8L0luZmxvd1ZhbD4NCiAgICA8RGlzcFZhbD43OCw4NDIgPC9EaXNwVmFsPg0KICAgIDxMYXN0VXBkVGltZT4yMDI1LzAxLzMxIDE4OjU2OjA3PC9MYXN0VXBkVGltZT4NCiAgICA8V29ya3NoZWV0Tk0+Q0bjgJBJRlJT44CR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g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m5vljYrmnJ/ntJTliKnnm4o8L0l0ZW1ObT4NCiAgICA8Q29sTm0+5b2T5pyf6YeR6aGNPC9Db2xObT4NCiAgICA8T3JpZ2luYWxWYWw+NzgsODQyLDYyMSwwMDA8L09yaWdpbmFsVmFsPg0KICAgIDxMYXN0TnVtVmFsPjc4LDg0MjwvTGFzdE51bVZhbD4NCiAgICA8UmF3TGlua1ZhbD43OCw4ND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5" Error="">PD94bWwgdmVyc2lvbj0iMS4wIiBlbmNvZGluZz0idXRmLTgiPz4NCjxMaW5rSW5mb0V4Y2VsIHhtbG5zOnhzaT0iaHR0cDovL3d3dy53My5vcmcvMjAwMS9YTUxTY2hlbWEtaW5zdGFuY2UiIHhtbG5zOnhzZD0iaHR0cDovL3d3dy53My5vcmcvMjAwMS9YTUxTY2hlbWEiPg0KICA8TGlua0luZm9Db3JlPg0KICAgIDxMaW5rSWQ+OTE1PC9MaW5rSWQ+DQogICAgPEluZmxvd1ZhbD4zMiw3MDY8L0luZmxvd1ZhbD4NCiAgICA8RGlzcFZhbD4zMiw3MDYgPC9EaXNwVmFsPg0KICAgIDxMYXN0VXBkVGltZT4yMDI1LzAxLzMxIDE4OjU2OjA3PC9MYXN0VXBkVGltZT4NCiAgICA8V29ya3NoZWV0Tk0+Q0b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gy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zIsNzA2LDU4MSwwMDA8L09yaWdpbmFsVmFsPg0KICAgIDxMYXN0TnVtVmFsPjMyLDcwNjwvTGFzdE51bVZhbD4NCiAgICA8UmF3TGlua1ZhbD4zMiw3MD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9" Error="">PD94bWwgdmVyc2lvbj0iMS4wIiBlbmNvZGluZz0idXRmLTgiPz4NCjxMaW5rSW5mb0V4Y2VsIHhtbG5zOnhzaT0iaHR0cDovL3d3dy53My5vcmcvMjAwMS9YTUxTY2hlbWEtaW5zdGFuY2UiIHhtbG5zOnhzZD0iaHR0cDovL3d3dy53My5vcmcvMjAwMS9YTUxTY2hlbWEiPg0KICA8TGlua0luZm9Db3JlPg0KICAgIDxMaW5rSWQ+OTQ5PC9MaW5rSWQ+DQogICAgPEluZmxvd1ZhbD4tMTAsMDAwPC9JbmZsb3dWYWw+DQogICAgPERpc3BWYWw+KDEwLDAwMCk8L0Rpc3BWYWw+DQogICAgPExhc3RVcGRUaW1lPjIwMjUvMDEvMzEgMTg6NTY6MDc8L0xhc3RVcGRUaW1lPg0KICAgIDxXb3Jrc2hlZXROTT5DRuOAkElGUlPjgJE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2" Error="">PD94bWwgdmVyc2lvbj0iMS4wIiBlbmNvZGluZz0idXRmLTgiPz4NCjxMaW5rSW5mb0V4Y2VsIHhtbG5zOnhzaT0iaHR0cDovL3d3dy53My5vcmcvMjAwMS9YTUxTY2hlbWEtaW5zdGFuY2UiIHhtbG5zOnhzZD0iaHR0cDovL3d3dy53My5vcmcvMjAwMS9YTUxTY2hlbWEiPg0KICA8TGlua0luZm9Db3JlPg0KICAgIDxMaW5rSWQ+OTMyPC9MaW5rSWQ+DQogICAgPEluZmxvd1ZhbD4xMiwyMzg8L0luZmxvd1ZhbD4NCiAgICA8RGlzcFZhbD4xMiwyMzggPC9EaXNwVmFsPg0KICAgIDxMYXN0VXBkVGltZT4yMDI1LzAxLzMxIDE4OjU2OjA3PC9MYXN0VXBkVGltZT4NCiAgICA8V29ya3NoZWV0Tk0+Q0bjgJBJRlJT44CRPC9Xb3Jrc2hlZXROTT4NCiAgICA8TGlua0NlbGxBZGRyZXNzQTE+UTI0PC9MaW5rQ2VsbEFkZHJlc3NBMT4NCiAgICA8TGlua0NlbGxBZGRyZXNzUjFDMT5SMj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MT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IsMjM4LDExMCwwMDA8L09yaWdpbmFsVmFsPg0KICAgIDxMYXN0TnVtVmFsPjEyLDIzODwvTGFzdE51bVZhbD4NCiAgICA8UmF3TGlua1ZhbD4xMiwyMzg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1" Error="">PD94bWwgdmVyc2lvbj0iMS4wIiBlbmNvZGluZz0idXRmLTgiPz4NCjxMaW5rSW5mb0V4Y2VsIHhtbG5zOnhzaT0iaHR0cDovL3d3dy53My5vcmcvMjAwMS9YTUxTY2hlbWEtaW5zdGFuY2UiIHhtbG5zOnhzZD0iaHR0cDovL3d3dy53My5vcmcvMjAwMS9YTUxTY2hlbWEiPg0KICA8TGlua0luZm9Db3JlPg0KICAgIDxMaW5rSWQ+OTMxPC9MaW5rSWQ+DQogICAgPEluZmxvd1ZhbD4tMTEsMDAwPC9JbmZsb3dWYWw+DQogICAgPERpc3BWYWw+KDExLDAwMCk8L0Rpc3BWYWw+DQogICAgPExhc3RVcGRUaW1lPjIwMjUvMDEvMzEgMTg6NTY6MDc8L0xhc3RVcGRUaW1lPg0KICAgIDxXb3Jrc2hlZXROTT5DR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xMSwwMDAsMjg1LDAwMDwvT3JpZ2luYWxWYWw+DQogICAgPExhc3ROdW1WYWw+LTExLDAwMDwvTGFzdE51bVZhbD4NCiAgICA8UmF3TGlua1ZhbD4tMTEsMDAw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0" Error="">PD94bWwgdmVyc2lvbj0iMS4wIiBlbmNvZGluZz0idXRmLTgiPz4NCjxMaW5rSW5mb0V4Y2VsIHhtbG5zOnhzaT0iaHR0cDovL3d3dy53My5vcmcvMjAwMS9YTUxTY2hlbWEtaW5zdGFuY2UiIHhtbG5zOnhzZD0iaHR0cDovL3d3dy53My5vcmcvMjAwMS9YTUxTY2hlbWEiPg0KICA8TGlua0luZm9Db3JlPg0KICAgIDxMaW5rSWQ+OTMwPC9MaW5rSWQ+DQogICAgPEluZmxvd1ZhbD4tMTgsODI5PC9JbmZsb3dWYWw+DQogICAgPERpc3BWYWw+KDE4LDgyOSk8L0Rpc3BWYWw+DQogICAgPExhc3RVcGRUaW1lPjIwMjUvMDEvMzEgMTg6NTY6MDc8L0xhc3RVcGRUaW1lPg0KICAgIDxXb3Jrc2hlZXROTT5DR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xOCw4MjksMDQ5LDAwMDwvT3JpZ2luYWxWYWw+DQogICAgPExhc3ROdW1WYWw+LTE4LDgyOTwvTGFzdE51bVZhbD4NCiAgICA8UmF3TGlua1ZhbD4tMTgsODI5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9" Error="">PD94bWwgdmVyc2lvbj0iMS4wIiBlbmNvZGluZz0idXRmLTgiPz4NCjxMaW5rSW5mb0V4Y2VsIHhtbG5zOnhzaT0iaHR0cDovL3d3dy53My5vcmcvMjAwMS9YTUxTY2hlbWEtaW5zdGFuY2UiIHhtbG5zOnhzZD0iaHR0cDovL3d3dy53My5vcmcvMjAwMS9YTUxTY2hlbWEiPg0KICA8TGlua0luZm9Db3JlPg0KICAgIDxMaW5rSWQ+OTI5PC9MaW5rSWQ+DQogICAgPEluZmxvd1ZhbD4yNiw2NDY8L0luZmxvd1ZhbD4NCiAgICA8RGlzcFZhbD4yNiw2NDYgPC9EaXNwVmFsPg0KICAgIDxMYXN0VXBkVGltZT4yMDI1LzAxLzMxIDE4OjU2OjA3PC9MYXN0VXBkVGltZT4NCiAgICA8V29ya3NoZWV0Tk0+Q0bjgJBJRlJT44CR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yNiw2NDYsOTY4LDAwMDwvT3JpZ2luYWxWYWw+DQogICAgPExhc3ROdW1WYWw+MjYsNjQ2PC9MYXN0TnVtVmFsPg0KICAgIDxSYXdMaW5rVmFsPjI2LDY0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8" Error="">PD94bWwgdmVyc2lvbj0iMS4wIiBlbmNvZGluZz0idXRmLTgiPz4NCjxMaW5rSW5mb0V4Y2VsIHhtbG5zOnhzaT0iaHR0cDovL3d3dy53My5vcmcvMjAwMS9YTUxTY2hlbWEtaW5zdGFuY2UiIHhtbG5zOnhzZD0iaHR0cDovL3d3dy53My5vcmcvMjAwMS9YTUxTY2hlbWEiPg0KICA8TGlua0luZm9Db3JlPg0KICAgIDxMaW5rSWQ+OTI4PC9MaW5rSWQ+DQogICAgPEluZmxvd1ZhbD43LDExNDwvSW5mbG93VmFsPg0KICAgIDxEaXNwVmFsPjcsMTE0IDwvRGlzcFZhbD4NCiAgICA8TGFzdFVwZFRpbWU+MjAyNS8wMS8zMSAxODo1NjowNzwvTGFzdFVwZFRpbWU+DQogICAgPFdvcmtzaGVldE5NPkNG44CQSUZSU+OAkTwvV29ya3NoZWV0Tk0+DQogICAgPExpbmtDZWxsQWRkcmVzc0ExPlEyMDwvTGlua0NlbGxBZGRyZXNzQTE+DQogICAgPExpbmtDZWxsQWRkcmVzc1IxQzE+UjIw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NywxMTQsODE2LDAwMDwvT3JpZ2luYWxWYWw+DQogICAgPExhc3ROdW1WYWw+NywxMTQ8L0xhc3ROdW1WYWw+DQogICAgPFJhd0xpbmtWYWw+NywxMTQ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7" Error="">PD94bWwgdmVyc2lvbj0iMS4wIiBlbmNvZGluZz0idXRmLTgiPz4NCjxMaW5rSW5mb0V4Y2VsIHhtbG5zOnhzaT0iaHR0cDovL3d3dy53My5vcmcvMjAwMS9YTUxTY2hlbWEtaW5zdGFuY2UiIHhtbG5zOnhzZD0iaHR0cDovL3d3dy53My5vcmcvMjAwMS9YTUxTY2hlbWEiPg0KICA8TGlua0luZm9Db3JlPg0KICAgIDxMaW5rSWQ+OTI3PC9MaW5rSWQ+DQogICAgPEluZmxvd1ZhbD44LDMwNTwvSW5mbG93VmFsPg0KICAgIDxEaXNwVmFsPjgsMzA1IDwvRGlzcFZhbD4NCiAgICA8TGFzdFVwZFRpbWU+MjAyNS8wMS8zMSAxODo1NjowNzwvTGFzdFVwZFRpbWU+DQogICAgPFdvcmtzaGVldE5NPkNG44CQSUZSU+OAkTwvV29ya3NoZWV0Tk0+DQogICAgPExpbmtDZWxsQWRkcmVzc0ExPlExOTwvTGlua0NlbGxBZGRyZXNzQTE+DQogICAgPExpbmtDZWxsQWRkcmVzc1IxQzE+UjE5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NjEwMVo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jgsMzA1LDY2MCwwMDA8L09yaWdpbmFsVmFsPg0KICAgIDxMYXN0TnVtVmFsPjgsMzA1PC9MYXN0TnVtVmFsPg0KICAgIDxSYXdMaW5rVmFsPjgsMzA1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6" Error="">PD94bWwgdmVyc2lvbj0iMS4wIiBlbmNvZGluZz0idXRmLTgiPz4NCjxMaW5rSW5mb0V4Y2VsIHhtbG5zOnhzaT0iaHR0cDovL3d3dy53My5vcmcvMjAwMS9YTUxTY2hlbWEtaW5zdGFuY2UiIHhtbG5zOnhzZD0iaHR0cDovL3d3dy53My5vcmcvMjAwMS9YTUxTY2hlbWEiPg0KICA8TGlua0luZm9Db3JlPg0KICAgIDxMaW5rSWQ+OTI2PC9MaW5rSWQ+DQogICAgPEluZmxvd1ZhbD4tOCw2Mzg8L0luZmxvd1ZhbD4NCiAgICA8RGlzcFZhbD4oOCw2MzgpPC9EaXNwVmFsPg0KICAgIDxMYXN0VXBkVGltZT4yMDI1LzAxLzMxIDE4OjU2OjA3PC9MYXN0VXBkVGltZT4NCiAgICA8V29ya3NoZWV0Tk0+Q0b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MTAxQT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gsNjM4LDc1NSwwMDA8L09yaWdpbmFsVmFsPg0KICAgIDxMYXN0TnVtVmFsPi04LDYzODwvTGFzdE51bVZhbD4NCiAgICA8UmF3TGlua1ZhbD4tOCw2Mzg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5" Error="">PD94bWwgdmVyc2lvbj0iMS4wIiBlbmNvZGluZz0idXRmLTgiPz4NCjxMaW5rSW5mb0V4Y2VsIHhtbG5zOnhzaT0iaHR0cDovL3d3dy53My5vcmcvMjAwMS9YTUxTY2hlbWEtaW5zdGFuY2UiIHhtbG5zOnhzZD0iaHR0cDovL3d3dy53My5vcmcvMjAwMS9YTUxTY2hlbWEiPg0KICA8TGlua0luZm9Db3JlPg0KICAgIDxMaW5rSWQ+OTI1PC9MaW5rSWQ+DQogICAgPEluZmxvd1ZhbD4tMjQ3PC9JbmZsb3dWYWw+DQogICAgPERpc3BWYWw+KDI0Nyk8L0Rpc3BWYWw+DQogICAgPExhc3RVcGRUaW1lPjIwMjUvMDEvMzEgMTg6NTY6MDc8L0xhc3RVcGRUaW1lPg0KICAgIDxXb3Jrc2hlZXROTT5DR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I0Nyw0NzAsMDAwPC9PcmlnaW5hbFZhbD4NCiAgICA8TGFzdE51bVZhbD4tMjQ3PC9MYXN0TnVtVmFsPg0KICAgIDxSYXdMaW5rVmFsPi0yNDc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4" Error="">PD94bWwgdmVyc2lvbj0iMS4wIiBlbmNvZGluZz0idXRmLTgiPz4NCjxMaW5rSW5mb0V4Y2VsIHhtbG5zOnhzaT0iaHR0cDovL3d3dy53My5vcmcvMjAwMS9YTUxTY2hlbWEtaW5zdGFuY2UiIHhtbG5zOnhzZD0iaHR0cDovL3d3dy53My5vcmcvMjAwMS9YTUxTY2hlbWEiPg0KICA8TGlua0luZm9Db3JlPg0KICAgIDxMaW5rSWQ+OTI0PC9MaW5rSWQ+DQogICAgPEluZmxvd1ZhbD4tOCwyMDE8L0luZmxvd1ZhbD4NCiAgICA8RGlzcFZhbD4oOCwyMDEpPC9EaXNwVmFsPg0KICAgIDxMYXN0VXBkVGltZT4yMDI1LzAxLzMxIDE4OjU2OjA3PC9MYXN0VXBkVGltZT4NCiAgICA8V29ya3NoZWV0Tk0+Q0bjgJBJRlJT44CR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OCwyMDEsNjUxLDAwMDwvT3JpZ2luYWxWYWw+DQogICAgPExhc3ROdW1WYWw+LTgsMjAxPC9MYXN0TnVtVmFsPg0KICAgIDxSYXdMaW5rVmFsPi04LDIwM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3" Error="">PD94bWwgdmVyc2lvbj0iMS4wIiBlbmNvZGluZz0idXRmLTgiPz4NCjxMaW5rSW5mb0V4Y2VsIHhtbG5zOnhzaT0iaHR0cDovL3d3dy53My5vcmcvMjAwMS9YTUxTY2hlbWEtaW5zdGFuY2UiIHhtbG5zOnhzZD0iaHR0cDovL3d3dy53My5vcmcvMjAwMS9YTUxTY2hlbWEiPg0KICA8TGlua0luZm9Db3JlPg0KICAgIDxMaW5rSWQ+OTIzPC9MaW5rSWQ+DQogICAgPEluZmxvd1ZhbD4tNCw1MjA8L0luZmxvd1ZhbD4NCiAgICA8RGlzcFZhbD4oNCw1MjApPC9EaXNwVmFsPg0KICAgIDxMYXN0VXBkVGltZT4yMDI1LzAxLzMxIDE4OjU2OjA3PC9MYXN0VXBkVGltZT4NCiAgICA8V29ya3NoZWV0Tk0+Q0b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A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00LDUyMCw5MjAsMDAwPC9PcmlnaW5hbFZhbD4NCiAgICA8TGFzdE51bVZhbD4tNCw1MjA8L0xhc3ROdW1WYWw+DQogICAgPFJhd0xpbmtWYWw+LTQsNTIw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2" Error="">PD94bWwgdmVyc2lvbj0iMS4wIiBlbmNvZGluZz0idXRmLTgiPz4NCjxMaW5rSW5mb0V4Y2VsIHhtbG5zOnhzaT0iaHR0cDovL3d3dy53My5vcmcvMjAwMS9YTUxTY2hlbWEtaW5zdGFuY2UiIHhtbG5zOnhzZD0iaHR0cDovL3d3dy53My5vcmcvMjAwMS9YTUxTY2hlbWEiPg0KICA8TGlua0luZm9Db3JlPg0KICAgIDxMaW5rSWQ+OTIyPC9MaW5rSWQ+DQogICAgPEluZmxvd1ZhbD4tMzQsMzMyPC9JbmZsb3dWYWw+DQogICAgPERpc3BWYWw+KDM0LDMzMik8L0Rpc3BWYWw+DQogICAgPExhc3RVcGRUaW1lPjIwMjUvMDEvMzEgMTg6NTY6MDc8L0xhc3RVcGRUaW1lPg0KICAgIDxXb3Jrc2hlZXROTT5DRuOAkElGUlPjgJE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O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M0LDMzMiw2MDksMDAwPC9PcmlnaW5hbFZhbD4NCiAgICA8TGFzdE51bVZhbD4tMzQsMzMyPC9MYXN0TnVtVmFsPg0KICAgIDxSYXdMaW5rVmFsPi0zNCwzMz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1" Error="">PD94bWwgdmVyc2lvbj0iMS4wIiBlbmNvZGluZz0idXRmLTgiPz4NCjxMaW5rSW5mb0V4Y2VsIHhtbG5zOnhzaT0iaHR0cDovL3d3dy53My5vcmcvMjAwMS9YTUxTY2hlbWEtaW5zdGFuY2UiIHhtbG5zOnhzZD0iaHR0cDovL3d3dy53My5vcmcvMjAwMS9YTUxTY2hlbWEiPg0KICA8TGlua0luZm9Db3JlPg0KICAgIDxMaW5rSWQ+OTIxPC9MaW5rSWQ+DQogICAgPEluZmxvd1ZhbD4tMzcsNzU0PC9JbmZsb3dWYWw+DQogICAgPERpc3BWYWw+KDM3LDc1NCk8L0Rpc3BWYWw+DQogICAgPExhc3RVcGRUaW1lPjIwMjUvMDEvMzEgMTg6NTY6MDc8L0xhc3RVcGRUaW1lPg0KICAgIDxXb3Jrc2hlZXROTT5DR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LTM3LDc1NCw4OTQsMDAwPC9PcmlnaW5hbFZhbD4NCiAgICA8TGFzdE51bVZhbD4tMzcsNzU0PC9MYXN0TnVtVmFsPg0KICAgIDxSYXdMaW5rVmFsPi0zNyw3NTQ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0" Error="">PD94bWwgdmVyc2lvbj0iMS4wIiBlbmNvZGluZz0idXRmLTgiPz4NCjxMaW5rSW5mb0V4Y2VsIHhtbG5zOnhzaT0iaHR0cDovL3d3dy53My5vcmcvMjAwMS9YTUxTY2hlbWEtaW5zdGFuY2UiIHhtbG5zOnhzZD0iaHR0cDovL3d3dy53My5vcmcvMjAwMS9YTUxTY2hlbWEiPg0KICA8TGlua0luZm9Db3JlPg0KICAgIDxMaW5rSWQ+OTIwPC9MaW5rSWQ+DQogICAgPEluZmxvd1ZhbD4xOSw0MzY8L0luZmxvd1ZhbD4NCiAgICA8RGlzcFZhbD4xOSw0MzYgPC9EaXNwVmFsPg0KICAgIDxMYXN0VXBkVGltZT4yMDI1LzAxLzMxIDE4OjU2OjA3PC9MYXN0VXBkVGltZT4NCiAgICA8V29ya3NoZWV0Tk0+Q0b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c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xOSw0MzYsNDcxLDAwMDwvT3JpZ2luYWxWYWw+DQogICAgPExhc3ROdW1WYWw+MTksNDM2PC9MYXN0TnVtVmFsPg0KICAgIDxSYXdMaW5rVmFsPjE5LDQz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9" Error="">PD94bWwgdmVyc2lvbj0iMS4wIiBlbmNvZGluZz0idXRmLTgiPz4NCjxMaW5rSW5mb0V4Y2VsIHhtbG5zOnhzaT0iaHR0cDovL3d3dy53My5vcmcvMjAwMS9YTUxTY2hlbWEtaW5zdGFuY2UiIHhtbG5zOnhzZD0iaHR0cDovL3d3dy53My5vcmcvMjAwMS9YTUxTY2hlbWEiPg0KICA8TGlua0luZm9Db3JlPg0KICAgIDxMaW5rSWQ+OTE5PC9MaW5rSWQ+DQogICAgPEluZmxvd1ZhbD42NDwvSW5mbG93VmFsPg0KICAgIDxEaXNwVmFsPjY0IDwvRGlzcFZhbD4NCiAgICA8TGFzdFVwZFRpbWU+MjAyNS8wMS8zMSAxODo1NjowNzwvTGFzdFVwZFRpbWU+DQogICAgPFdvcmtzaGVldE5NPkNG44CQSUZSU+OAkT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g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42NCw2MDQsMDAwPC9PcmlnaW5hbFZhbD4NCiAgICA8TGFzdE51bVZhbD42NDwvTGFzdE51bVZhbD4NCiAgICA8UmF3TGlua1ZhbD42N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8" Error="">PD94bWwgdmVyc2lvbj0iMS4wIiBlbmNvZGluZz0idXRmLTgiPz4NCjxMaW5rSW5mb0V4Y2VsIHhtbG5zOnhzaT0iaHR0cDovL3d3dy53My5vcmcvMjAwMS9YTUxTY2hlbWEtaW5zdGFuY2UiIHhtbG5zOnhzZD0iaHR0cDovL3d3dy53My5vcmcvMjAwMS9YTUxTY2hlbWEiPg0KICA8TGlua0luZm9Db3JlPg0KICAgIDxMaW5rSWQ+OTE4PC9MaW5rSWQ+DQogICAgPEluZmxvd1ZhbD4tMzAsNTM1PC9JbmZsb3dWYWw+DQogICAgPERpc3BWYWw+KDMwLDUzNSk8L0Rpc3BWYWw+DQogICAgPExhc3RVcGRUaW1lPjIwMjUvMDEvMzEgMTg6NTY6MDc8L0xhc3RVcGRUaW1lPg0KICAgIDxXb3Jrc2hlZXROTT5DRu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MwLDUzNSw0MDcsMDAwPC9PcmlnaW5hbFZhbD4NCiAgICA8TGFzdE51bVZhbD4tMzAsNTM1PC9MYXN0TnVtVmFsPg0KICAgIDxSYXdMaW5rVmFsPi0zMCw1MzU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7" Error="">PD94bWwgdmVyc2lvbj0iMS4wIiBlbmNvZGluZz0idXRmLTgiPz4NCjxMaW5rSW5mb0V4Y2VsIHhtbG5zOnhzaT0iaHR0cDovL3d3dy53My5vcmcvMjAwMS9YTUxTY2hlbWEtaW5zdGFuY2UiIHhtbG5zOnhzZD0iaHR0cDovL3d3dy53My5vcmcvMjAwMS9YTUxTY2hlbWEiPg0KICA8TGlua0luZm9Db3JlPg0KICAgIDxMaW5rSWQ+OTE3PC9MaW5rSWQ+DQogICAgPEluZmxvd1ZhbD4xLDQwMTwvSW5mbG93VmFsPg0KICAgIDxEaXNwVmFsPjEsNDAxIDwvRGlzcFZhbD4NCiAgICA8TGFzdFVwZFRpbWU+MjAyNS8wMS8zMSAxODo1NjowNzwvTGFzdFVwZFRpbWU+DQogICAgPFdvcmtzaGVldE5NPkNG44CQSUZSU+OAkT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EsNDAxLDQzMSwwMDA8L09yaWdpbmFsVmFsPg0KICAgIDxMYXN0TnVtVmFsPjEsNDAxPC9MYXN0TnVtVmFsPg0KICAgIDxSYXdMaW5rVmFsPjEsNDAx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4" Error="">PD94bWwgdmVyc2lvbj0iMS4wIiBlbmNvZGluZz0idXRmLTgiPz4NCjxMaW5rSW5mb0V4Y2VsIHhtbG5zOnhzaT0iaHR0cDovL3d3dy53My5vcmcvMjAwMS9YTUxTY2hlbWEtaW5zdGFuY2UiIHhtbG5zOnhzZD0iaHR0cDovL3d3dy53My5vcmcvMjAwMS9YTUxTY2hlbWEiPg0KICA8TGlua0luZm9Db3JlPg0KICAgIDxMaW5rSWQ+OTQ0PC9MaW5rSWQ+DQogICAgPEluZmxvd1ZhbD4tNzIsOTEwPC9JbmZsb3dWYWw+DQogICAgPERpc3BWYWw+KDcyLDkxMCk8L0Rpc3BWYWw+DQogICAgPExhc3RVcGRUaW1lPjIwMjUvMDEvMzEgMTg6NTY6MDc8L0xhc3RVcGRUaW1lPg0KICAgIDxXb3Jrc2hlZXROTT5DR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yMFo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WjAwMDAjPC9JdGVtSWQ+DQogICAgPERpc3BJdGVtSWQ+SzYyMFowMDAwMDwvRGlzcEl0ZW1JZD4NCiAgICA8Q29sSWQ+UjMwMTAwMDAwIzwvQ29sSWQ+DQogICAgPFRlbUF4aXNUeXA+MTAwMDAwPC9UZW1BeGlzVHlwPg0KICAgIDxNZW51Tm0+6YCj57WQQ0boqIjnrpfmm7g8L01lbnVObT4NCiAgICA8SXRlbU5tPuaKleizh+a0u+WLleOBq+OCiOOCi+OCreODo+ODg+OCt+ODpeODu+ODleODreODvDwvSXRlbU5tPg0KICAgIDxDb2xObT7lvZPmnJ/ph5HpoY08L0NvbE5tPg0KICAgIDxPcmlnaW5hbFZhbD4tNzIsOTEwLDQ2NiwwMDA8L09yaWdpbmFsVmFsPg0KICAgIDxMYXN0TnVtVmFsPi03Miw5MTA8L0xhc3ROdW1WYWw+DQogICAgPFJhd0xpbmtWYWw+LTcyLDkx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3" Error="">PD94bWwgdmVyc2lvbj0iMS4wIiBlbmNvZGluZz0idXRmLTgiPz4NCjxMaW5rSW5mb0V4Y2VsIHhtbG5zOnhzaT0iaHR0cDovL3d3dy53My5vcmcvMjAwMS9YTUxTY2hlbWEtaW5zdGFuY2UiIHhtbG5zOnhzZD0iaHR0cDovL3d3dy53My5vcmcvMjAwMS9YTUxTY2hlbWEiPg0KICA8TGlua0luZm9Db3JlPg0KICAgIDxMaW5rSWQ+OTQzPC9MaW5rSWQ+DQogICAgPEluZmxvd1ZhbD4tMTQsNzA0PC9JbmZsb3dWYWw+DQogICAgPERpc3BWYWw+KDE0LDcwNCk8L0Rpc3BWYWw+DQogICAgPExhc3RVcGRUaW1lPjIwMjUvMDEvMzEgMTg6NTY6MDc8L0xhc3RVcGRUaW1lPg0KICAgIDxXb3Jrc2hlZXROTT5DRuOAkElGUlPjgJE8L1dvcmtzaGVldE5NPg0KICAgIDxMaW5rQ2VsbEFkZHJlc3NBMT5RMzY8L0xpbmtDZWxsQWRkcmVzc0ExPg0KICAgIDxMaW5rQ2VsbEFkZHJlc3NSMUMxPlIz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yMEE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QTAwMDAjPC9JdGVtSWQ+DQogICAgPERpc3BJdGVtSWQ+SzYyMEEwMDAwMDwvRGlzcEl0ZW1JZD4NCiAgICA8Q29sSWQ+UjMwMTAwMDAwIzwvQ29sSWQ+DQogICAgPFRlbUF4aXNUeXA+MTAwMDAwPC9UZW1BeGlzVHlwPg0KICAgIDxNZW51Tm0+6YCj57WQQ0boqIjnrpfmm7g8L01lbnVObT4NCiAgICA8SXRlbU5tPuOBneOBruS7ljwvSXRlbU5tPg0KICAgIDxDb2xObT7lvZPmnJ/ph5HpoY08L0NvbE5tPg0KICAgIDxPcmlnaW5hbFZhbD4tMTQsNzA0LDkwMSwwMDA8L09yaWdpbmFsVmFsPg0KICAgIDxMYXN0TnVtVmFsPi0xNCw3MDQ8L0xhc3ROdW1WYWw+DQogICAgPFJhd0xpbmtWYWw+LTE0LDcwN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2" Error="">PD94bWwgdmVyc2lvbj0iMS4wIiBlbmNvZGluZz0idXRmLTgiPz4NCjxMaW5rSW5mb0V4Y2VsIHhtbG5zOnhzaT0iaHR0cDovL3d3dy53My5vcmcvMjAwMS9YTUxTY2hlbWEtaW5zdGFuY2UiIHhtbG5zOnhzZD0iaHR0cDovL3d3dy53My5vcmcvMjAwMS9YTUxTY2hlbWEiPg0KICA8TGlua0luZm9Db3JlPg0KICAgIDxMaW5rSWQ+OTQyPC9MaW5rSWQ+DQogICAgPEluZmxvd1ZhbD4xMSwwMjY8L0luZmxvd1ZhbD4NCiAgICA8RGlzcFZhbD4xMSwwMjYgPC9EaXNwVmFsPg0KICAgIDxMYXN0VXBkVGltZT4yMDI1LzAxLzMxIDE4OjU2OjA3PC9MYXN0VXBkVGltZT4NCiAgICA8V29ya3NoZWV0Tk0+Q0bjgJBJRlJT44CRPC9Xb3Jrc2hlZXROTT4NCiAgICA8TGlua0NlbGxBZGRyZXNzQTE+UTM1PC9MaW5rQ2VsbEFkZHJlc3NBMT4NCiAgICA8TGlua0NlbGxBZGRyZXNzUjFDMT5SMz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xMSwwMjYsNDc3LDAwMDwvT3JpZ2luYWxWYWw+DQogICAgPExhc3ROdW1WYWw+MTEsMDI2PC9MYXN0TnVtVmFsPg0KICAgIDxSYXdMaW5rVmFsPjExLDAy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1" Error="">PD94bWwgdmVyc2lvbj0iMS4wIiBlbmNvZGluZz0idXRmLTgiPz4NCjxMaW5rSW5mb0V4Y2VsIHhtbG5zOnhzaT0iaHR0cDovL3d3dy53My5vcmcvMjAwMS9YTUxTY2hlbWEtaW5zdGFuY2UiIHhtbG5zOnhzZD0iaHR0cDovL3d3dy53My5vcmcvMjAwMS9YTUxTY2hlbWEiPg0KICA8TGlua0luZm9Db3JlPg0KICAgIDxMaW5rSWQ+OTQxPC9MaW5rSWQ+DQogICAgPEluZmxvd1ZhbD4tMTMsODI1PC9JbmZsb3dWYWw+DQogICAgPERpc3BWYWw+KDEzLDgyNSk8L0Rpc3BWYWw+DQogICAgPExhc3RVcGRUaW1lPjIwMjUvMDEvMzEgMTg6NTY6MDc8L0xhc3RVcGRUaW1lPg0KICAgIDxXb3Jrc2hlZXROTT5DRuOAkElGUlPjgJE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xMyw4MjUsNDgxLDAwMDwvT3JpZ2luYWxWYWw+DQogICAgPExhc3ROdW1WYWw+LTEzLDgyNTwvTGFzdE51bVZhbD4NCiAgICA8UmF3TGlua1ZhbD4tMTMsODI1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0" Error="">PD94bWwgdmVyc2lvbj0iMS4wIiBlbmNvZGluZz0idXRmLTgiPz4NCjxMaW5rSW5mb0V4Y2VsIHhtbG5zOnhzaT0iaHR0cDovL3d3dy53My5vcmcvMjAwMS9YTUxTY2hlbWEtaW5zdGFuY2UiIHhtbG5zOnhzZD0iaHR0cDovL3d3dy53My5vcmcvMjAwMS9YTUxTY2hlbWEiPg0KICA8TGlua0luZm9Db3JlPg0KICAgIDxMaW5rSWQ+OTQwPC9MaW5rSWQ+DQogICAgPEluZmxvd1ZhbD4tNTQyPC9JbmZsb3dWYWw+DQogICAgPERpc3BWYWw+KDU0Mik8L0Rpc3BWYWw+DQogICAgPExhc3RVcGRUaW1lPjIwMjUvMDEvMzEgMTg6NTY6MDc8L0xhc3RVcGRUaW1lPg0KICAgIDxXb3Jrc2hlZXROTT5DR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LTU0MiwwNzYsMDAwPC9PcmlnaW5hbFZhbD4NCiAgICA8TGFzdE51bVZhbD4tNTQyPC9MYXN0TnVtVmFsPg0KICAgIDxSYXdMaW5rVmFsPi01ND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9" Error="">PD94bWwgdmVyc2lvbj0iMS4wIiBlbmNvZGluZz0idXRmLTgiPz4NCjxMaW5rSW5mb0V4Y2VsIHhtbG5zOnhzaT0iaHR0cDovL3d3dy53My5vcmcvMjAwMS9YTUxTY2hlbWEtaW5zdGFuY2UiIHhtbG5zOnhzZD0iaHR0cDovL3d3dy53My5vcmcvMjAwMS9YTUxTY2hlbWEiPg0KICA8TGlua0luZm9Db3JlPg0KICAgIDxMaW5rSWQ+OTM5PC9MaW5rSWQ+DQogICAgPEluZmxvd1ZhbD4tMjEsMDA4PC9JbmZsb3dWYWw+DQogICAgPERpc3BWYWw+KDIxLDAwOCk8L0Rpc3BWYWw+DQogICAgPExhc3RVcGRUaW1lPjIwMjUvMDEvMzEgMTg6NTY6MDc8L0xhc3RVcGRUaW1lPg0KICAgIDxXb3Jrc2hlZXROTT5DRuOAkElGUlPjgJE8L1dvcmtzaGVldE5NPg0KICAgIDxMaW5rQ2VsbEFkZHJlc3NBMT5RMzI8L0xpbmtDZWxsQWRkcmVzc0ExPg0KICAgIDxMaW5rQ2VsbEFkZHJlc3NSMUMxPlIz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IxLDAwOCwyNTMsMDAwPC9PcmlnaW5hbFZhbD4NCiAgICA8TGFzdE51bVZhbD4tMjEsMDA4PC9MYXN0TnVtVmFsPg0KICAgIDxSYXdMaW5rVmFsPi0yMSwwMDg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8" Error="">PD94bWwgdmVyc2lvbj0iMS4wIiBlbmNvZGluZz0idXRmLTgiPz4NCjxMaW5rSW5mb0V4Y2VsIHhtbG5zOnhzaT0iaHR0cDovL3d3dy53My5vcmcvMjAwMS9YTUxTY2hlbWEtaW5zdGFuY2UiIHhtbG5zOnhzZD0iaHR0cDovL3d3dy53My5vcmcvMjAwMS9YTUxTY2hlbWEiPg0KICA8TGlua0luZm9Db3JlPg0KICAgIDxMaW5rSWQ+OTM4PC9MaW5rSWQ+DQogICAgPEluZmxvd1ZhbD4zLDUyNzwvSW5mbG93VmFsPg0KICAgIDxEaXNwVmFsPjMsNTI3IDwvRGlzcFZhbD4NCiAgICA8TGFzdFVwZFRpbWU+MjAyNS8wMS8zMSAxODo1NjowNzwvTGFzdFVwZFRpbWU+DQogICAgPFdvcmtzaGVldE5NPkNG44CQSUZSU+OAkT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Ay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Myw1MjcsNjAxLDAwMDwvT3JpZ2luYWxWYWw+DQogICAgPExhc3ROdW1WYWw+Myw1Mjc8L0xhc3ROdW1WYWw+DQogICAgPFJhd0xpbmtWYWw+Myw1Mjc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3" Error="">PD94bWwgdmVyc2lvbj0iMS4wIiBlbmNvZGluZz0idXRmLTgiPz4NCjxMaW5rSW5mb0V4Y2VsIHhtbG5zOnhzaT0iaHR0cDovL3d3dy53My5vcmcvMjAwMS9YTUxTY2hlbWEtaW5zdGFuY2UiIHhtbG5zOnhzZD0iaHR0cDovL3d3dy53My5vcmcvMjAwMS9YTUxTY2hlbWEiPg0KICA8TGlua0luZm9Db3JlPg0KICAgIDxMaW5rSWQ+OTMzPC9MaW5rSWQ+DQogICAgPEluZmxvd1ZhbD4tMzEsMTAzPC9JbmZsb3dWYWw+DQogICAgPERpc3BWYWw+KDMxLDEwMyk8L0Rpc3BWYWw+DQogICAgPExhc3RVcGRUaW1lPjIwMjUvMDEvMzEgMTg6NTY6MDc8L0xhc3RVcGRUaW1lPg0KICAgIDxXb3Jrc2hlZXROTT5DRuOAkElGUlPjgJE8L1dvcmtzaGVldE5NPg0KICAgIDxMaW5rQ2VsbEFkZHJlc3NBMT5RMjY8L0xpbmtDZWxsQWRkcmVzc0ExPg0KICAgIDxMaW5rQ2VsbEFkZHJlc3NSMUMxPlIy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zMSwxMDMsMzIxLDAwMDwvT3JpZ2luYWxWYWw+DQogICAgPExhc3ROdW1WYWw+LTMxLDEwMzwvTGFzdE51bVZhbD4NCiAgICA8UmF3TGlua1ZhbD4tMzEsMTAz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4" Error="">PD94bWwgdmVyc2lvbj0iMS4wIiBlbmNvZGluZz0idXRmLTgiPz4NCjxMaW5rSW5mb0V4Y2VsIHhtbG5zOnhzaT0iaHR0cDovL3d3dy53My5vcmcvMjAwMS9YTUxTY2hlbWEtaW5zdGFuY2UiIHhtbG5zOnhzZD0iaHR0cDovL3d3dy53My5vcmcvMjAwMS9YTUxTY2hlbWEiPg0KICA8TGlua0luZm9Db3JlPg0KICAgIDxMaW5rSWQ+OTM0PC9MaW5rSWQ+DQogICAgPEluZmxvd1ZhbD4yLDQ2MjwvSW5mbG93VmFsPg0KICAgIDxEaXNwVmFsPjIsNDYyIDwvRGlzcFZhbD4NCiAgICA8TGFzdFVwZFRpbWU+MjAyNS8wMS8zMSAxODo1NjowNzwvTGFzdFVwZFRpbWU+DQogICAgPFdvcmtzaGVldE5NPkNG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4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Miw0NjIsNzA2LDAwMDwvT3JpZ2luYWxWYWw+DQogICAgPExhc3ROdW1WYWw+Miw0NjI8L0xhc3ROdW1WYWw+DQogICAgPFJhd0xpbmtWYWw+Miw0Nj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5" Error="">PD94bWwgdmVyc2lvbj0iMS4wIiBlbmNvZGluZz0idXRmLTgiPz4NCjxMaW5rSW5mb0V4Y2VsIHhtbG5zOnhzaT0iaHR0cDovL3d3dy53My5vcmcvMjAwMS9YTUxTY2hlbWEtaW5zdGFuY2UiIHhtbG5zOnhzZD0iaHR0cDovL3d3dy53My5vcmcvMjAwMS9YTUxTY2hlbWEiPg0KICA8TGlua0luZm9Db3JlPg0KICAgIDxMaW5rSWQ+OTM1PC9MaW5rSWQ+DQogICAgPEluZmxvd1ZhbD4tMiw0MDg8L0luZmxvd1ZhbD4NCiAgICA8RGlzcFZhbD4oMiw0MDgpPC9EaXNwVmFsPg0KICAgIDxMYXN0VXBkVGltZT4yMDI1LzAxLzMxIDE4OjU2OjA3PC9MYXN0VXBkVGltZT4NCiAgICA8V29ya3NoZWV0Tk0+Q0b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iw0MDgsMDk3LDAwMDwvT3JpZ2luYWxWYWw+DQogICAgPExhc3ROdW1WYWw+LTIsNDA4PC9MYXN0TnVtVmFsPg0KICAgIDxSYXdMaW5rVmFsPi0yLDQwO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6" Error="">PD94bWwgdmVyc2lvbj0iMS4wIiBlbmNvZGluZz0idXRmLTgiPz4NCjxMaW5rSW5mb0V4Y2VsIHhtbG5zOnhzaT0iaHR0cDovL3d3dy53My5vcmcvMjAwMS9YTUxTY2hlbWEtaW5zdGFuY2UiIHhtbG5zOnhzZD0iaHR0cDovL3d3dy53My5vcmcvMjAwMS9YTUxTY2hlbWEiPg0KICA8TGlua0luZm9Db3JlPg0KICAgIDxMaW5rSWQ+OTM2PC9MaW5rSWQ+DQogICAgPEluZmxvd1ZhbD4yMDwvSW5mbG93VmFsPg0KICAgIDxEaXNwVmFsPjIwIDwvRGlzcFZhbD4NCiAgICA8TGFzdFVwZFRpbWU+MjAyNS8wMS8zMSAxODo1NjowNzwvTGFzdFVwZFRpbWU+DQogICAgPFdvcmtzaGVldE5NPkNG44CQSUZSU+OAkT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Aw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yMCw2NTUsMDAwPC9PcmlnaW5hbFZhbD4NCiAgICA8TGFzdE51bVZhbD4yMDwvTGFzdE51bVZhbD4NCiAgICA8UmF3TGlua1ZhbD4y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7" Error="">PD94bWwgdmVyc2lvbj0iMS4wIiBlbmNvZGluZz0idXRmLTgiPz4NCjxMaW5rSW5mb0V4Y2VsIHhtbG5zOnhzaT0iaHR0cDovL3d3dy53My5vcmcvMjAwMS9YTUxTY2hlbWEtaW5zdGFuY2UiIHhtbG5zOnhzZD0iaHR0cDovL3d3dy53My5vcmcvMjAwMS9YTUxTY2hlbWEiPg0KICA8TGlua0luZm9Db3JlPg0KICAgIDxMaW5rSWQ+OTM3PC9MaW5rSWQ+DQogICAgPEluZmxvd1ZhbD4tNiwzNTU8L0luZmxvd1ZhbD4NCiAgICA8RGlzcFZhbD4oNiwzNTUpPC9EaXNwVmFsPg0KICAgIDxMYXN0VXBkVGltZT4yMDI1LzAxLzMxIDE4OjU2OjA3PC9MYXN0VXBkVGltZT4NCiAgICA8V29ya3NoZWV0Tk0+Q0bjgJBJRlJT44CRPC9Xb3Jrc2hlZXROTT4NCiAgICA8TGlua0NlbGxBZGRyZXNzQTE+UTMwPC9MaW5rQ2VsbEFkZHJlc3NBMT4NCiAgICA8TGlua0NlbGxBZGRyZXNzUjFDMT5SMz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iwzNTUsNzc2LDAwMDwvT3JpZ2luYWxWYWw+DQogICAgPExhc3ROdW1WYWw+LTYsMzU1PC9MYXN0TnVtVmFsPg0KICAgIDxSYXdMaW5rVmFsPi02LDM1N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1" Error="">PD94bWwgdmVyc2lvbj0iMS4wIiBlbmNvZGluZz0idXRmLTgiPz4NCjxMaW5rSW5mb0V4Y2VsIHhtbG5zOnhzaT0iaHR0cDovL3d3dy53My5vcmcvMjAwMS9YTUxTY2hlbWEtaW5zdGFuY2UiIHhtbG5zOnhzZD0iaHR0cDovL3d3dy53My5vcmcvMjAwMS9YTUxTY2hlbWEiPg0KICA8TGlua0luZm9Db3JlPg0KICAgIDxMaW5rSWQ+OTYxPC9MaW5rSWQ+DQogICAgPEluZmxvd1ZhbD4tOSwzNDI8L0luZmxvd1ZhbD4NCiAgICA8RGlzcFZhbD4oOSwzNDIpPC9EaXNwVmFsPg0KICAgIDxMYXN0VXBkVGltZT4yMDI1LzAxLzMxIDE4OjU2OjA3PC9MYXN0VXBkVGltZT4NCiAgICA8V29ya3NoZWV0Tk0+Q0bjgJBJRlJT44CRPC9Xb3Jrc2hlZXROTT4NCiAgICA8TGlua0NlbGxBZGRyZXNzQTE+UTU3PC9MaW5rQ2VsbEFkZHJlc3NBMT4NCiAgICA8TGlua0NlbGxBZGRyZXNzUjFDMT5SNTd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ND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tOSwzNDIsMTc5LDAwMDwvT3JpZ2luYWxWYWw+DQogICAgPExhc3ROdW1WYWw+LTksMzQyPC9MYXN0TnVtVmFsPg0KICAgIDxSYXdMaW5rVmFsPi05LDM0M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2" Error="">PD94bWwgdmVyc2lvbj0iMS4wIiBlbmNvZGluZz0idXRmLTgiPz4NCjxMaW5rSW5mb0V4Y2VsIHhtbG5zOnhzaT0iaHR0cDovL3d3dy53My5vcmcvMjAwMS9YTUxTY2hlbWEtaW5zdGFuY2UiIHhtbG5zOnhzZD0iaHR0cDovL3d3dy53My5vcmcvMjAwMS9YTUxTY2hlbWEiPg0KICA8TGlua0luZm9Db3JlPg0KICAgIDxMaW5rSWQ+OTYyPC9MaW5rSWQ+DQogICAgPEluZmxvd1ZhbD4xOTYsMjc1PC9JbmZsb3dWYWw+DQogICAgPERpc3BWYWw+MTk2LDI3NSA8L0Rpc3BWYWw+DQogICAgPExhc3RVcGRUaW1lPjIwMjUvMDEvMzEgMTg6NTY6MDc8L0xhc3RVcGRUaW1lPg0KICAgIDxXb3Jrc2hlZXROTT5DRuOAkElGUlPjgJE8L1dvcmtzaGVldE5NPg0KICAgIDxMaW5rQ2VsbEFkZHJlc3NBMT5RNTg8L0xpbmtDZWxsQWRkcmVzc0ExPg0KICAgIDxMaW5rQ2VsbEFkZHJlc3NSMUMxPlI1O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1MDA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3" Error="">PD94bWwgdmVyc2lvbj0iMS4wIiBlbmNvZGluZz0idXRmLTgiPz4NCjxMaW5rSW5mb0V4Y2VsIHhtbG5zOnhzaT0iaHR0cDovL3d3dy53My5vcmcvMjAwMS9YTUxTY2hlbWEtaW5zdGFuY2UiIHhtbG5zOnhzZD0iaHR0cDovL3d3dy53My5vcmcvMjAwMS9YTUxTY2hlbWEiPg0KICA8TGlua0luZm9Db3JlPg0KICAgIDxMaW5rSWQ+OTYzPC9MaW5rSWQ+DQogICAgPEluZmxvd1ZhbD40LDg1OTwvSW5mbG93VmFsPg0KICAgIDxEaXNwVmFsPjQsODU5IDwvRGlzcFZhbD4NCiAgICA8TGFzdFVwZFRpbWU+MjAyNS8wMS8zMSAxODo1NjowNzwvTGFzdFVwZFRpbWU+DQogICAgPFdvcmtzaGVldE5NPkNG44CQSUZSU+OAkT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Iw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Cw4NTksNTM0LDAwMDwvT3JpZ2luYWxWYWw+DQogICAgPExhc3ROdW1WYWw+NCw4NTk8L0xhc3ROdW1WYWw+DQogICAgPFJhd0xpbmtWYWw+NCw4NTk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4" Error="">PD94bWwgdmVyc2lvbj0iMS4wIiBlbmNvZGluZz0idXRmLTgiPz4NCjxMaW5rSW5mb0V4Y2VsIHhtbG5zOnhzaT0iaHR0cDovL3d3dy53My5vcmcvMjAwMS9YTUxTY2hlbWEtaW5zdGFuY2UiIHhtbG5zOnhzZD0iaHR0cDovL3d3dy53My5vcmcvMjAwMS9YTUxTY2hlbWEiPg0KICA8TGlua0luZm9Db3JlPg0KICAgIDxMaW5rSWQ+OTY0PC9MaW5rSWQ+DQogICAgPEluZmxvd1ZhbD4xOTEsNzkyPC9JbmZsb3dWYWw+DQogICAgPERpc3BWYWw+MTkxLDc5MiA8L0Rpc3BWYWw+DQogICAgPExhc3RVcGRUaW1lPjIwMjUvMDEvMzEgMTg6NTY6MDc8L0xhc3RVcGRUaW1lPg0KICAgIDxXb3Jrc2hlZXROTT5DRuOAkElGUlPjgJE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3MDA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Wbm+WNiuacn+acq+aui+mrmDwvSXRlbU5tPg0KICAgIDxDb2xObT7lvZPmnJ/ph5HpoY08L0NvbE5tPg0KICAgIDxPcmlnaW5hbFZhbD4xOTEsNzkyLDUwNiwwMDA8L09yaWdpbmFsVmFsPg0KICAgIDxMYXN0TnVtVmFsPjE5MSw3OTI8L0xhc3ROdW1WYWw+DQogICAgPFJhd0xpbmtWYWw+MTkxLDc5M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0" Error="">PD94bWwgdmVyc2lvbj0iMS4wIiBlbmNvZGluZz0idXRmLTgiPz4NCjxMaW5rSW5mb0V4Y2VsIHhtbG5zOnhzaT0iaHR0cDovL3d3dy53My5vcmcvMjAwMS9YTUxTY2hlbWEtaW5zdGFuY2UiIHhtbG5zOnhzZD0iaHR0cDovL3d3dy53My5vcmcvMjAwMS9YTUxTY2hlbWEiPg0KICA8TGlua0luZm9Db3JlPg0KICAgIDxMaW5rSWQ+OTYwPC9MaW5rSWQ+DQogICAgPEluZmxvd1ZhbD41MSwzMzA8L0luZmxvd1ZhbD4NCiAgICA8RGlzcFZhbD41MSwzMzAgPC9EaXNwVmFsPg0KICAgIDxMYXN0VXBkVGltZT4yMDI1LzAxLzMxIDE4OjU2OjA3PC9MYXN0VXBkVGltZT4NCiAgICA8V29ya3NoZWV0Tk0+Q0bjgJBJRlJT44CRPC9Xb3Jrc2hlZXROTT4NCiAgICA8TGlua0NlbGxBZGRyZXNzQTE+UTU2PC9MaW5rQ2VsbEFkZHJlc3NBMT4NCiAgICA8TGlua0NlbGxBZGRyZXNzUjFDMT5SNT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Mz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NTEsMzMwLDE3NywwMDA8L09yaWdpbmFsVmFsPg0KICAgIDxMYXN0TnVtVmFsPjUxLDMzMDwvTGFzdE51bVZhbD4NCiAgICA8UmF3TGlua1ZhbD41MSwzMzA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8" Error="">PD94bWwgdmVyc2lvbj0iMS4wIiBlbmNvZGluZz0idXRmLTgiPz4NCjxMaW5rSW5mb0V4Y2VsIHhtbG5zOnhzaT0iaHR0cDovL3d3dy53My5vcmcvMjAwMS9YTUxTY2hlbWEtaW5zdGFuY2UiIHhtbG5zOnhzZD0iaHR0cDovL3d3dy53My5vcmcvMjAwMS9YTUxTY2hlbWEiPg0KICA8TGlua0luZm9Db3JlPg0KICAgIDxMaW5rSWQ+OTU4PC9MaW5rSWQ+DQogICAgPEluZmxvd1ZhbD4tMiw0NjM8L0luZmxvd1ZhbD4NCiAgICA8RGlzcFZhbD4oMiw0NjMpPC9EaXNwVmFsPg0KICAgIDxMYXN0VXBkVGltZT4yMDI1LzAxLzMxIDE4OjU2OjA3PC9MYXN0VXBkVGltZT4NCiAgICA8V29ya3NoZWV0Tk0+Q0bjgJBJRlJT44CRPC9Xb3Jrc2hlZXROTT4NCiAgICA8TGlua0NlbGxBZGRyZXNzQTE+UTU0PC9MaW5rQ2VsbEFkZHJlc3NBMT4NCiAgICA8TGlua0NlbGxBZGRyZXNzUjFDMT5SNT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iw0NjMsNDA1LDAwMDwvT3JpZ2luYWxWYWw+DQogICAgPExhc3ROdW1WYWw+LTIsNDYzPC9MYXN0TnVtVmFsPg0KICAgIDxSYXdMaW5rVmFsPi0yLDQ2Mz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7" Error="">PD94bWwgdmVyc2lvbj0iMS4wIiBlbmNvZGluZz0idXRmLTgiPz4NCjxMaW5rSW5mb0V4Y2VsIHhtbG5zOnhzaT0iaHR0cDovL3d3dy53My5vcmcvMjAwMS9YTUxTY2hlbWEtaW5zdGFuY2UiIHhtbG5zOnhzZD0iaHR0cDovL3d3dy53My5vcmcvMjAwMS9YTUxTY2hlbWEiPg0KICA8TGlua0luZm9Db3JlPg0KICAgIDxMaW5rSWQ+OTU3PC9MaW5rSWQ+DQogICAgPEluZmxvd1ZhbD4tMzEsNzIxPC9JbmZsb3dWYWw+DQogICAgPERpc3BWYWw+KDMxLDcyMSk8L0Rpc3BWYWw+DQogICAgPExhc3RVcGRUaW1lPjIwMjUvMDEvMzEgMTg6NTY6MDc8L0xhc3RVcGRUaW1lPg0KICAgIDxXb3Jrc2hlZXROTT5DRuOAkElGUlPjgJE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zMSw3MjEsMTU3LDAwMDwvT3JpZ2luYWxWYWw+DQogICAgPExhc3ROdW1WYWw+LTMxLDcyMTwvTGFzdE51bVZhbD4NCiAgICA8UmF3TGlua1ZhbD4tMzEsNzIx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6" Error="">PD94bWwgdmVyc2lvbj0iMS4wIiBlbmNvZGluZz0idXRmLTgiPz4NCjxMaW5rSW5mb0V4Y2VsIHhtbG5zOnhzaT0iaHR0cDovL3d3dy53My5vcmcvMjAwMS9YTUxTY2hlbWEtaW5zdGFuY2UiIHhtbG5zOnhzZD0iaHR0cDovL3d3dy53My5vcmcvMjAwMS9YTUxTY2hlbWEiPg0KICA8TGlua0luZm9Db3JlPg0KICAgIDxMaW5rSWQ+OTU2PC9MaW5rSWQ+DQogICAgPEluZmxvd1ZhbD4tMTYsOTE2PC9JbmZsb3dWYWw+DQogICAgPERpc3BWYWw+KDE2LDkxNik8L0Rpc3BWYWw+DQogICAgPExhc3RVcGRUaW1lPjIwMjUvMDEvMzEgMTg6NTY6MDc8L0xhc3RVcGRUaW1lPg0KICAgIDxXb3Jrc2hlZXROTT5DR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xNiw5MTYsNjkwLDAwMDwvT3JpZ2luYWxWYWw+DQogICAgPExhc3ROdW1WYWw+LTE2LDkxNjwvTGFzdE51bVZhbD4NCiAgICA8UmF3TGlua1ZhbD4tMTYsOTE2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5" Error="">PD94bWwgdmVyc2lvbj0iMS4wIiBlbmNvZGluZz0idXRmLTgiPz4NCjxMaW5rSW5mb0V4Y2VsIHhtbG5zOnhzaT0iaHR0cDovL3d3dy53My5vcmcvMjAwMS9YTUxTY2hlbWEtaW5zdGFuY2UiIHhtbG5zOnhzZD0iaHR0cDovL3d3dy53My5vcmcvMjAwMS9YTUxTY2hlbWEiPg0KICA8TGlua0luZm9Db3JlPg0KICAgIDxMaW5rSWQ+OTU1PC9MaW5rSWQ+DQogICAgPEluZmxvd1ZhbD4xMjE8L0luZmxvd1ZhbD4NCiAgICA8RGlzcFZhbD4xMjEgPC9EaXNwVmFsPg0KICAgIDxMYXN0VXBkVGltZT4yMDI1LzAxLzMxIDE4OjU2OjA3PC9MYXN0VXBkVGltZT4NCiAgICA8V29ya3NoZWV0Tk0+Q0bjgJBJRlJT44CRPC9Xb3Jrc2hlZXROTT4NCiAgICA8TGlua0NlbGxBZGRyZXNzQTE+UTUxPC9MaW5rQ2VsbEFkZHJlc3NBMT4NCiAgICA8TGlua0NlbGxBZGRyZXNzUjFDMT5SNTF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c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xMjEsODA1LDAwMDwvT3JpZ2luYWxWYWw+DQogICAgPExhc3ROdW1WYWw+MTIxPC9MYXN0TnVtVmFsPg0KICAgIDxSYXdMaW5rVmFsPjEyM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4" Error="">PD94bWwgdmVyc2lvbj0iMS4wIiBlbmNvZGluZz0idXRmLTgiPz4NCjxMaW5rSW5mb0V4Y2VsIHhtbG5zOnhzaT0iaHR0cDovL3d3dy53My5vcmcvMjAwMS9YTUxTY2hlbWEtaW5zdGFuY2UiIHhtbG5zOnhzZD0iaHR0cDovL3d3dy53My5vcmcvMjAwMS9YTUxTY2hlbWEiPg0KICA8TGlua0luZm9Db3JlPg0KICAgIDxMaW5rSWQ+OTU0PC9MaW5rSWQ+DQogICAgPEluZmxvd1ZhbD4zLDM3OTwvSW5mbG93VmFsPg0KICAgIDxEaXNwVmFsPjMsMzc5IDwvRGlzcFZhbD4NCiAgICA8TGFzdFVwZFRpbWU+MjAyNS8wMS8zMSAxODo1NjowNzwvTGFzdFVwZFRpbWU+DQogICAgPFdvcmtzaGVldE5NPkNG44CQSUZSU+OAkTwvV29ya3NoZWV0Tk0+DQogICAgPExpbmtDZWxsQWRkcmVzc0ExPlE1MDwvTGlua0NlbGxBZGRyZXNzQTE+DQogICAgPExpbmtDZWxsQWRkcmVzc1IxQzE+UjUw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1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ywzNzksNjI0LDAwMDwvT3JpZ2luYWxWYWw+DQogICAgPExhc3ROdW1WYWw+MywzNzk8L0xhc3ROdW1WYWw+DQogICAgPFJhd0xpbmtWYWw+MywzNzk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8" Error="">PD94bWwgdmVyc2lvbj0iMS4wIiBlbmNvZGluZz0idXRmLTgiPz4NCjxMaW5rSW5mb0V4Y2VsIHhtbG5zOnhzaT0iaHR0cDovL3d3dy53My5vcmcvMjAwMS9YTUxTY2hlbWEtaW5zdGFuY2UiIHhtbG5zOnhzZD0iaHR0cDovL3d3dy53My5vcmcvMjAwMS9YTUxTY2hlbWEiPg0KICA8TGlua0luZm9Db3JlPg0KICAgIDxMaW5rSWQ+OTY4PC9MaW5rSWQ+DQogICAgPEluZmxvd1ZhbD40LDQ5OS44OTwvSW5mbG93VmFsPg0KICAgIDxEaXNwVmFsPjQsNDk5Ljg5IDwvRGlzcFZhbD4NCiAgICA8TGFzdFVwZFRpbWU+MjAyNS8wMS8zMSAxODo1NjowNzwvTGFzdFVwZFRpbWU+DQogICAgPFdvcmtzaGVldE5NPkVUQzwvV29ya3NoZWV0Tk0+DQogICAgPExpbmtDZWxsQWRkcmVzc0ExPkFFMjg8L0xpbmtDZWxsQWRkcmVzc0ExPg0KICAgIDxMaW5rQ2VsbEFkZHJlc3NSMUMxPlIyOEMzMTwvTGlua0NlbGxBZGRyZXNzUjFDMT4NCiAgICA8Q2VsbEJhY2tncm91bmRDb2xvcj4xNjc3NzIxNTwvQ2VsbEJhY2tncm91bmRDb2xvcj4NCiAgICA8Q2VsbEJhY2tncm91bmRDb2xvckluZGV4Pi00MTQyPC9DZWxsQmFja2dyb3VuZENvbG9ySW5kZXg+DQogIDwvTGlua0luZm9Db3JlPg0KICA8TGlua0luZm9Yc2E+DQogICAgPEF1SWQ+MDU1OTcvMjIvMy8zL0QyMzAzMDAwNTAwMDAwMDAwMDAwLzEvMS8yNDIvSzEzMDA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MwMDA1MDAwMDAwMDAwMDA8L0R0S2luZElkPg0KICAgIDxEb2NUeXA+MTwvRG9jVHlwPg0KICAgIDxEb2NUeXBObSAvPg0KICAgIDxTdW1BY1R5cD4xPC9TdW1BY1R5cD4NCiAgICA8U2hlZXRUeXA+MjQyPC9TaGVldFR5cD4NCiAgICA8U2hlZXRObT7plovnpLrmlbDlgKTnorroqo0o6ZaL56S65Y2Y5L2NMSk8L1NoZWV0Tm0+DQogICAgPEl0ZW1JZD5LMTMwMDAwMDAjPC9JdGVtSWQ+DQogICAgPERpc3BJdGVtSWQ+SzEzMDAwMDAwMDwvRGlzcEl0ZW1JZD4NCiAgICA8Q29sSWQ+UjMwMTAwMDAwIzwvQ29sSWQ+DQogICAgPFRlbUF4aXNUeXA+MTAwMDAwPC9UZW1BeGlzVHlwPg0KICAgIDxNZW51Tm0+77yR5qCq5b2T44Gf44KK6Kaq5Lya56S+5omA5pyJ6ICF5biw5bGe5oyB5YiGPC9NZW51Tm0+DQogICAgPEl0ZW1ObT7vvJHmoKrlvZPjgZ/jgoropqrkvJrnpL7miYDmnInogIXluLDlsZ7mjIHliIY8L0l0ZW1ObT4NCiAgICA8Q29sTm0+5b2T5pyf6YeR6aGNPC9Db2xObT4NCiAgICA8T3JpZ2luYWxWYWw+NCw0OTkuODkyPC9PcmlnaW5hbFZhbD4NCiAgICA8TGFzdE51bVZhbD40LDQ5OS44OTwvTGFzdE51bVZhbD4NCiAgICA8UmF3TGlua1ZhbD40LDQ5OS44OTwvUmF3TGlua1ZhbD4NCiAgICA8Vmlld1VuaXRUeXA+MTwvVmlld1VuaXRUeXA+DQogICAgPERlY2ltYWxQb2ludD4yPC9EZWNpbWFsUG9pbnQ+DQogICAgPFJvdW5kVHlwPjE8L1JvdW5kVHlwPg0KICAgIDxOdW1UZXh0VHlwPjM8L051bVRleHRUeXA+DQogICAgPENsYXNzVHlwPjM8L0NsYXNzVHlwPg0KICAgIDxEVG90YWxZTURITVM+MjAyNS8wMS8yOSAxNzoyMj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5" Error="">PD94bWwgdmVyc2lvbj0iMS4wIiBlbmNvZGluZz0idXRmLTgiPz4NCjxMaW5rSW5mb0V4Y2VsIHhtbG5zOnhzaT0iaHR0cDovL3d3dy53My5vcmcvMjAwMS9YTUxTY2hlbWEtaW5zdGFuY2UiIHhtbG5zOnhzZD0iaHR0cDovL3d3dy53My5vcmcvMjAwMS9YTUxTY2hlbWEiPg0KICA8TGlua0luZm9Db3JlPg0KICAgIDxMaW5rSWQ+OTQ1PC9MaW5rSWQ+DQogICAgPEluZmxvd1ZhbD4tNDUyPC9JbmZsb3dWYWw+DQogICAgPERpc3BWYWw+KDQ1Mik8L0Rpc3BWYWw+DQogICAgPExhc3RVcGRUaW1lPjIwMjUvMDEvMzEgMTg6NTY6MDc8L0xhc3RVcGRUaW1lPg0KICAgIDxXb3Jrc2hlZXROTT5DR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Q1MiwzODksMDAwPC9PcmlnaW5hbFZhbD4NCiAgICA8TGFzdE51bVZhbD4tNDUyPC9MYXN0TnVtVmFsPg0KICAgIDxSYXdMaW5rVmFsPi00NT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6" Error="">PD94bWwgdmVyc2lvbj0iMS4wIiBlbmNvZGluZz0idXRmLTgiPz4NCjxMaW5rSW5mb0V4Y2VsIHhtbG5zOnhzaT0iaHR0cDovL3d3dy53My5vcmcvMjAwMS9YTUxTY2hlbWEtaW5zdGFuY2UiIHhtbG5zOnhzZD0iaHR0cDovL3d3dy53My5vcmcvMjAwMS9YTUxTY2hlbWEiPg0KICA8TGlua0luZm9Db3JlPg0KICAgIDxMaW5rSWQ+OTQ2PC9MaW5rSWQ+DQogICAgPEluZmxvd1ZhbD4zMzgsODM0PC9JbmZsb3dWYWw+DQogICAgPERpc3BWYWw+MzM4LDgzNCA8L0Rpc3BWYWw+DQogICAgPExhc3RVcGRUaW1lPjIwMjUvMDEvMzEgMTg6NTY6MDc8L0xhc3RVcGRUaW1lPg0KICAgIDxXb3Jrc2hlZXROTT5DRuOAkElGUlPjgJE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O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MzOCw4MzQsNzg5LDAwMDwvT3JpZ2luYWxWYWw+DQogICAgPExhc3ROdW1WYWw+MzM4LDgzNDwvTGFzdE51bVZhbD4NCiAgICA8UmF3TGlua1ZhbD4zMzgsODM0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7" Error="">PD94bWwgdmVyc2lvbj0iMS4wIiBlbmNvZGluZz0idXRmLTgiPz4NCjxMaW5rSW5mb0V4Y2VsIHhtbG5zOnhzaT0iaHR0cDovL3d3dy53My5vcmcvMjAwMS9YTUxTY2hlbWEtaW5zdGFuY2UiIHhtbG5zOnhzZD0iaHR0cDovL3d3dy53My5vcmcvMjAwMS9YTUxTY2hlbWEiPg0KICA8TGlua0luZm9Db3JlPg0KICAgIDxMaW5rSWQ+OTQ3PC9MaW5rSWQ+DQogICAgPEluZmxvd1ZhbD4tMjE3LDA5MjwvSW5mbG93VmFsPg0KICAgIDxEaXNwVmFsPigyMTcsMDkyKTwvRGlzcFZhbD4NCiAgICA8TGFzdFVwZFRpbWU+MjAyNS8wMS8zMSAxODo1NjowNzwvTGFzdFVwZFRpbWU+DQogICAgPFdvcmtzaGVldE5NPkNG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w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xNywwOTIsNDY1LDAwMDwvT3JpZ2luYWxWYWw+DQogICAgPExhc3ROdW1WYWw+LTIxNywwOTI8L0xhc3ROdW1WYWw+DQogICAgPFJhd0xpbmtWYWw+LTIxNywwOT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2" Error="">PD94bWwgdmVyc2lvbj0iMS4wIiBlbmNvZGluZz0idXRmLTgiPz4NCjxMaW5rSW5mb0V4Y2VsIHhtbG5zOnhzaT0iaHR0cDovL3d3dy53My5vcmcvMjAwMS9YTUxTY2hlbWEtaW5zdGFuY2UiIHhtbG5zOnhzZD0iaHR0cDovL3d3dy53My5vcmcvMjAwMS9YTUxTY2hlbWEiPg0KICA8TGlua0luZm9Db3JlPg0KICAgIDxMaW5rSWQ+OTUyPC9MaW5rSWQ+DQogICAgPEluZmxvd1ZhbD4tMTIsNzcwPC9JbmZsb3dWYWw+DQogICAgPERpc3BWYWw+KDEyLDc3MCk8L0Rpc3BWYWw+DQogICAgPExhc3RVcGRUaW1lPjIwMjUvMDEvMzEgMTg6NTY6MDc8L0xhc3RVcGRUaW1lPg0KICAgIDxXb3Jrc2hlZXROTT5DRuOAkElGUlPjgJE8L1dvcmtzaGVldE5NPg0KICAgIDxMaW5rQ2VsbEFkZHJlc3NBMT5RNDc8L0xpbmtDZWxsQWRkcmVzc0ExPg0KICAgIDxMaW5rQ2VsbEFkZHJlc3NSMUMxPlI0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Miw3NzAsNjI0LDAwMDwvT3JpZ2luYWxWYWw+DQogICAgPExhc3ROdW1WYWw+LTEyLDc3MDwvTGFzdE51bVZhbD4NCiAgICA8UmF3TGlua1ZhbD4tMTIsNzcw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6" Error="">PD94bWwgdmVyc2lvbj0iMS4wIiBlbmNvZGluZz0idXRmLTgiPz4NCjxMaW5rSW5mb0V4Y2VsIHhtbG5zOnhzaT0iaHR0cDovL3d3dy53My5vcmcvMjAwMS9YTUxTY2hlbWEtaW5zdGFuY2UiIHhtbG5zOnhzZD0iaHR0cDovL3d3dy53My5vcmcvMjAwMS9YTUxTY2hlbWEiPg0KICA8TGlua0luZm9Db3JlPg0KICAgIDxMaW5rSWQ+OTE2PC9MaW5rSWQ+DQogICAgPEluZmxvd1ZhbD44NTwvSW5mbG93VmFsPg0KICAgIDxEaXNwVmFsPjg1IDwvRGlzcFZhbD4NCiAgICA8TGFzdFVwZFRpbWU+MjAyNS8wMS8zMSAxODo1NjowNzwvTGFzdFVwZFRpbWU+DQogICAgPFdvcmtzaGVldE5NPkNG44CQSUZSU+OAkT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g1LDY1OCwwMDA8L09yaWdpbmFsVmFsPg0KICAgIDxMYXN0TnVtVmFsPjg1PC9MYXN0TnVtVmFsPg0KICAgIDxSYXdMaW5rVmFsPjg1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zMCw1MzU8L0luZmxvd1ZhbD4NCiAgICA8RGlzcFZhbD4zMCw1MzUgPC9EaXNwVmFsPg0KICAgIDxMYXN0VXBkVGltZT4yMDI1LzAxLzMxIDE4OjU2OjA3PC9MYXN0VXBkVGltZT4NCiAgICA8V29ya3NoZWV0Tk0+UEzjgJBJRlJT44CRIDwvV29ya3NoZWV0Tk0+DQogICAgPExpbmtDZWxsQWRkcmVzc0ExPlMzMTwvTGlua0NlbGxBZGRyZXNzQTE+DQogICAgPExpbmtDZWxsQWRkcmVzc1IxQzE+UjMx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U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MwLDUzNSw0MDcsMDAwPC9PcmlnaW5hbFZhbD4NCiAgICA8TGFzdE51bVZhbD4zMCw1MzU8L0xhc3ROdW1WYWw+DQogICAgPFJhd0xpbmtWYWw+MzAsNTM1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41ODMsMTExPC9JbmZsb3dWYWw+DQogICAgPERpc3BWYWw+NTgzLDExMiA8L0Rpc3BWYWw+DQogICAgPExhc3RVcGRUaW1lPjIwMjUvMDEvMzEgMTg6NTY6MDc8L0xhc3RVcGRUaW1lPg0KICAgIDxXb3Jrc2hlZXROTT5QTCBRVFLjgJBJRlJT44CRICA8L1dvcmtzaGVldE5NPg0KICAgIDxMaW5rQ2VsbEFkZHJlc3NBMT5LNDM8L0xpbmtDZWxsQWRkcmVzc0ExPg0KICAgIDxMaW5rQ2VsbEFkZHJlc3NSMUMxPlI0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ODMsMTExLDk4OSwwMDA8L09yaWdpbmFsVmFsPg0KICAgIDxMYXN0TnVtVmFsPjU4MywxMTE8L0xhc3ROdW1WYWw+DQogICAgPFJhd0xpbmtWYWw+NTgzLDExM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OCwzMTA8L0luZmxvd1ZhbD4NCiAgICA8RGlzcFZhbD4yOCwzMTAgPC9EaXNwVmFsPg0KICAgIDxMYXN0VXBkVGltZT4yMDI1LzAxLzMxIDE4OjU2OjA3PC9MYXN0VXBkVGltZT4NCiAgICA8V29ya3NoZWV0Tk0+UEwgUVRS44CQSUZSU+OAkSAgPC9Xb3Jrc2hlZXROTT4NCiAgICA8TGlua0NlbGxBZGRyZXNzQTE+SzQ0PC9MaW5rQ2VsbEFkZHJlc3NBMT4NCiAgICA8TGlua0NlbGxBZGRyZXNzUjFDMT5SNDR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zEwLDI3MSwwMDA8L09yaWdpbmFsVmFsPg0KICAgIDxMYXN0TnVtVmFsPjI4LDMxMDwvTGFzdE51bVZhbD4NCiAgICA8UmF3TGlua1ZhbD4yOCwzMTA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42MTEsNDIyPC9JbmZsb3dWYWw+DQogICAgPERpc3BWYWw+NjExLDQyMyA8L0Rpc3BWYWw+DQogICAgPExhc3RVcGRUaW1lPjIwMjUvMDEvMzEgMTg6NTY6MDc8L0xhc3RVcGRUaW1lPg0KICAgIDxXb3Jrc2hlZXROTT5QTCBRVFLjgJBJRlJT44CRICA8L1dvcmtzaGVldE5NPg0KICAgIDxMaW5rQ2VsbEFkZHJlc3NBMT5LNDU8L0xpbmtDZWxsQWRkcmVzc0ExPg0KICAgIDxMaW5rQ2VsbEFkZHJlc3NSMUMxPlI0NU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IxMDE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ExLDQyMiwyNjAsMDAwPC9PcmlnaW5hbFZhbD4NCiAgICA8TGFzdE51bVZhbD42MTEsNDIyPC9MYXN0TnVtVmFsPg0KICAgIDxSYXdMaW5rVmFsPjYxMSw0Mj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tNTMwLDY4ODwvSW5mbG93VmFsPg0KICAgIDxEaXNwVmFsPig1MzAsNjg4KTwvRGlzcFZhbD4NCiAgICA8TGFzdFVwZFRpbWU+MjAyNS8wMS8zMSAxODo1NjowNzwvTGFzdFVwZFRpbWU+DQogICAgPFdvcmtzaGVldE5NPlBMIFFUUuOAkElGUlPjgJEgIDwvV29ya3NoZWV0Tk0+DQogICAgPExpbmtDZWxsQWRkcmVzc0ExPks0NjwvTGlua0NlbGxBZGRyZXNzQTE+DQogICAgPExpbmtDZWxsQWRkcmVzc1IxQzE+UjQ2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EwMj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MwLDY4OCw1NjcsMDAwPC9PcmlnaW5hbFZhbD4NCiAgICA8TGFzdE51bVZhbD4tNTMwLDY4ODwvTGFzdE51bVZhbD4NCiAgICA8UmF3TGlua1ZhbD4tNTMwLDY4O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44MCw3MzM8L0luZmxvd1ZhbD4NCiAgICA8RGlzcFZhbD44MCw3MzQgPC9EaXNwVmFsPg0KICAgIDxMYXN0VXBkVGltZT4yMDI1LzAxLzMxIDE4OjU2OjA3PC9MYXN0VXBkVGltZT4NCiAgICA8V29ya3NoZWV0Tk0+UEwgUVRS44CQSUZSU+OAkSAgPC9Xb3Jrc2hlZXROTT4NCiAgICA8TGlua0NlbGxBZGRyZXNzQTE+SzQ3PC9MaW5rQ2VsbEFkZHJlc3NBMT4NCiAgICA8TGlua0NlbGxBZGRyZXNzUjFDMT5SNDd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z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wLDczMyw2OTMsMDAwPC9PcmlnaW5hbFZhbD4NCiAgICA8TGFzdE51bVZhbD44MCw3MzM8L0xhc3ROdW1WYWw+DQogICAgPFJhd0xpbmtWYWw+ODAsNzMz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tNjQsMzMyPC9JbmZsb3dWYWw+DQogICAgPERpc3BWYWw+KDY0LDMzMik8L0Rpc3BWYWw+DQogICAgPExhc3RVcGRUaW1lPjIwMjUvMDEvMzEgMTg6NTY6MDc8L0xhc3RVcGRUaW1lPg0KICAgIDxXb3Jrc2hlZXROTT5QTCBRVFLjgJBJRlJT44CRICA8L1dvcmtzaGVldE5NPg0KICAgIDxMaW5rQ2VsbEFkZHJlc3NBMT5LNDg8L0xpbmtDZWxsQWRkcmVzc0ExPg0KICAgIDxMaW5rQ2VsbEFkZHJlc3NSMUMxPlI0OE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QsMzMyLDAxMiwwMDA8L09yaWdpbmFsVmFsPg0KICAgIDxMYXN0TnVtVmFsPi02NCwzMzI8L0xhc3ROdW1WYWw+DQogICAgPFJhd0xpbmtWYWw+LTY0LDMzMj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xLDE0ODwvSW5mbG93VmFsPg0KICAgIDxEaXNwVmFsPjEsMTQ5IDwvRGlzcFZhbD4NCiAgICA8TGFzdFVwZFRpbWU+MjAyNS8wMS8zMSAxODo1NjowNzwvTGFzdFVwZFRpbWU+DQogICAgPFdvcmtzaGVldE5NPlBMIFFUUuOAkElGUlPjgJEgIDwvV29ya3NoZWV0Tk0+DQogICAgPExpbmtDZWxsQWRkcmVzc0ExPks0OTwvTGlua0NlbGxBZGRyZXNzQTE+DQogICAgPExpbmtDZWxsQWRkcmVzc1IxQzE+UjQ5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EwND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LDE0OCwzMDMsMDAwPC9PcmlnaW5hbFZhbD4NCiAgICA8TGFzdE51bVZhbD4xLDE0ODwvTGFzdE51bVZhbD4NCiAgICA8UmF3TGlua1ZhbD4xLDE0O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tNDQ8L0luZmxvd1ZhbD4NCiAgICA8RGlzcFZhbD4oNDUpPC9EaXNwVmFsPg0KICAgIDxMYXN0VXBkVGltZT4yMDI1LzAxLzMxIDE4OjU2OjA3PC9MYXN0VXBkVGltZT4NCiAgICA8V29ya3NoZWV0Tk0+UEwgUVRS44CQSUZSU+OAkSAgPC9Xb3Jrc2hlZXROTT4NCiAgICA8TGlua0NlbGxBZGRyZXNzQTE+SzUwPC9MaW5rQ2VsbEFkZHJlc3NBMT4NCiAgICA8TGlua0NlbGxBZGRyZXNzUjFDMT5SNTB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Q0LDk4NSwwMDA8L09yaWdpbmFsVmFsPg0KICAgIDxMYXN0TnVtVmFsPi00NDwvTGFzdE51bVZhbD4NCiAgICA8UmF3TGlua1ZhbD4tNDQ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tODQ8L0luZmxvd1ZhbD4NCiAgICA8RGlzcFZhbD4oODQpPC9EaXNwVmFsPg0KICAgIDxMYXN0VXBkVGltZT4yMDI1LzAxLzMxIDE4OjU2OjA3PC9MYXN0VXBkVGltZT4NCiAgICA8V29ya3NoZWV0Tk0+UEwgUVRS44CQSUZSU+OAkSAgPC9Xb3Jrc2hlZXROTT4NCiAgICA8TGlua0NlbGxBZGRyZXNzQTE+SzUxPC9MaW5rQ2VsbEFkZHJlc3NBMT4NCiAgICA8TGlua0NlbGxBZGRyZXNzUjFDMT5SNTF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g0LDQwMSwwMDA8L09yaWdpbmFsVmFsPg0KICAgIDxMYXN0TnVtVmFsPi04NDwvTGFzdE51bVZhbD4NCiAgICA8UmF3TGlua1ZhbD4tODQ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yLDUzNDwvSW5mbG93VmFsPg0KICAgIDxEaXNwVmFsPjIsNTM0IDwvRGlzcFZhbD4NCiAgICA8TGFzdFVwZFRpbWU+MjAyNS8wMS8zMSAxODo1NjowNzwvTGFzdFVwZFRpbWU+DQogICAgPFdvcmtzaGVldE5NPlBMIFFUUuOAkElGUlPjgJEgIDwvV29ya3NoZWV0Tk0+DQogICAgPExpbmtDZWxsQWRkcmVzc0ExPks1MjwvTGlua0NlbGxBZGRyZXNzQTE+DQogICAgPExpbmtDZWxsQWRkcmVzc1IxQzE+UjUy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TM0LDA2MCwwMDA8L09yaWdpbmFsVmFsPg0KICAgIDxMYXN0TnVtVmFsPjIsNTM0PC9MYXN0TnVtVmFsPg0KICAgIDxSYXdMaW5rVmFsPjIsNTM0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tMzk5PC9JbmZsb3dWYWw+DQogICAgPERpc3BWYWw+KDQwMCk8L0Rpc3BWYWw+DQogICAgPExhc3RVcGRUaW1lPjIwMjUvMDEvMzEgMTg6NTY6MDc8L0xhc3RVcGRUaW1lPg0KICAgIDxXb3Jrc2hlZXROTT5QTCBRVFLjgJBJRlJT44CRICA8L1dvcmtzaGVldE5NPg0KICAgIDxMaW5rQ2VsbEFkZHJlc3NBMT5LNTM8L0xpbmtDZWxsQWRkcmVzc0ExPg0KICAgIDxMaW5rQ2VsbEFkZHJlc3NSMUMxPlI1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zk5LDUzOSwwMDA8L09yaWdpbmFsVmFsPg0KICAgIDxMYXN0TnVtVmFsPi0zOTk8L0xhc3ROdW1WYWw+DQogICAgPFJhd0xpbmtWYWw+LTM5O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yLDgzNTwvSW5mbG93VmFsPg0KICAgIDxEaXNwVmFsPjIsODM1IDwvRGlzcFZhbD4NCiAgICA8TGFzdFVwZFRpbWU+MjAyNS8wMS8zMSAxODo1NjowNzwvTGFzdFVwZFRpbWU+DQogICAgPFdvcmtzaGVldE5NPlBMIFFUUuOAkElGUlPjgJEgIDwvV29ya3NoZWV0Tk0+DQogICAgPExpbmtDZWxsQWRkcmVzc0ExPks1NDwvTGlua0NlbGxBZGRyZXNzQTE+DQogICAgPExpbmtDZWxsQWRkcmVzc1IxQzE+UjU0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DM1LDY5NywwMDA8L09yaWdpbmFsVmFsPg0KICAgIDxMYXN0TnVtVmFsPjIsODM1PC9MYXN0TnVtVmFsPg0KICAgIDxSYXdMaW5rVmFsPjIsODM1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tMyw2OTI8L0luZmxvd1ZhbD4NCiAgICA8RGlzcFZhbD4oMyw2OTIpPC9EaXNwVmFsPg0KICAgIDxMYXN0VXBkVGltZT4yMDI1LzAxLzMxIDE4OjU2OjA3PC9MYXN0VXBkVGltZT4NCiAgICA8V29ya3NoZWV0Tk0+UEwgUVRS44CQSUZSU+OAkSAgPC9Xb3Jrc2hlZXROTT4NCiAgICA8TGlua0NlbGxBZGRyZXNzQTE+SzU1PC9MaW5rQ2VsbEFkZHJlc3NBMT4NCiAgICA8TGlua0NlbGxBZGRyZXNzUjFDMT5SNTV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jkyLDUyOSwwMDA8L09yaWdpbmFsVmFsPg0KICAgIDxMYXN0TnVtVmFsPi0zLDY5MjwvTGFzdE51bVZhbD4NCiAgICA8UmF3TGlua1ZhbD4tMyw2OT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zLDc3NzwvSW5mbG93VmFsPg0KICAgIDxEaXNwVmFsPjMsNDMwIDwvRGlzcFZhbD4NCiAgICA8TGFzdFVwZFRpbWU+MjAyNS8wMS8zMSAxODo1NjowNzwvTGFzdFVwZFRpbWU+DQogICAgPFdvcmtzaGVldE5NPlBMIFFUUuOAkElGUlPjgJEgIDwvV29ya3NoZWV0Tk0+DQogICAgPExpbmtDZWxsQWRkcmVzc0ExPks1NzwvTGlua0NlbGxBZGRyZXNzQTE+DQogICAgPExpbmtDZWxsQWRkcmVzc1IxQzE+UjU3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c3LDg2OCwwMDA8L09yaWdpbmFsVmFsPg0KICAgIDxMYXN0TnVtVmFsPjMsNzc3PC9MYXN0TnVtVmFsPg0KICAgIDxSYXdMaW5rVmFsPjMsNzc3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zLDMyNjwvSW5mbG93VmFsPg0KICAgIDxEaXNwVmFsPjMsMzI3IDwvRGlzcFZhbD4NCiAgICA8TGFzdFVwZFRpbWU+MjAyNS8wMS8zMSAxODo1NjowNzwvTGFzdFVwZFRpbWU+DQogICAgPFdvcmtzaGVldE5NPlBMIFFUUuOAkElGUlPjgJEgIDwvV29ya3NoZWV0Tk0+DQogICAgPExpbmtDZWxsQWRkcmVzc0ExPks1ODwvTGlua0NlbGxBZGRyZXNzQTE+DQogICAgPExpbmtDZWxsQWRkcmVzc1IxQzE+UjU4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I2LDI0NiwwMDA8L09yaWdpbmFsVmFsPg0KICAgIDxMYXN0TnVtVmFsPjMsMzI2PC9MYXN0TnVtVmFsPg0KICAgIDxSYXdMaW5rVmFsPjMsMzI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40NTE8L0luZmxvd1ZhbD4NCiAgICA8RGlzcFZhbD40NTIgPC9EaXNwVmFsPg0KICAgIDxMYXN0VXBkVGltZT4yMDI1LzAxLzMxIDE4OjU2OjA3PC9MYXN0VXBkVGltZT4NCiAgICA8V29ya3NoZWV0Tk0+UEwgUVRS44CQSUZSU+OAkSAgPC9Xb3Jrc2hlZXROTT4NCiAgICA8TGlua0NlbGxBZGRyZXNzQTE+SzU5PC9MaW5rQ2VsbEFkZHJlc3NBMT4NCiAgICA8TGlua0NlbGxBZGRyZXNzUjFDMT5SNTl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DUxLDYyMiwwMDA8L09yaWdpbmFsVmFsPg0KICAgIDxMYXN0TnVtVmFsPjQ1MTwvTGFzdE51bVZhbD4NCiAgICA8UmF3TGlua1ZhbD40NT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tNiw3NDE8L0luZmxvd1ZhbD4NCiAgICA8RGlzcFZhbD4oNiwzOTQpPC9EaXNwVmFsPg0KICAgIDxMYXN0VXBkVGltZT4yMDI1LzAxLzMxIDE4OjU2OjA3PC9MYXN0VXBkVGltZT4NCiAgICA8V29ya3NoZWV0Tk0+UEwgUVRS44CQSUZSU+OAkSAgPC9Xb3Jrc2hlZXROTT4NCiAgICA8TGlua0NlbGxBZGRyZXNzQTE+SzYxPC9MaW5rQ2VsbEFkZHJlc3NBMT4NCiAgICA8TGlua0NlbGxBZGRyZXNzUjFDMT5SNjF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NzQxLDQ5MywwMDA8L09yaWdpbmFsVmFsPg0KICAgIDxMYXN0TnVtVmFsPi02LDc0MTwvTGFzdE51bVZhbD4NCiAgICA8UmF3TGlua1ZhbD4tNiw3ND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tNiwyOTA8L0luZmxvd1ZhbD4NCiAgICA8RGlzcFZhbD4oNiwyOTApPC9EaXNwVmFsPg0KICAgIDxMYXN0VXBkVGltZT4yMDI1LzAxLzMxIDE4OjU2OjA3PC9MYXN0VXBkVGltZT4NCiAgICA8V29ya3NoZWV0Tk0+UEwgUVRS44CQSUZSU+OAkSAgPC9Xb3Jrc2hlZXROTT4NCiAgICA8TGlua0NlbGxBZGRyZXNzQTE+SzYyPC9MaW5rQ2VsbEFkZHJlc3NBMT4NCiAgICA8TGlua0NlbGxBZGRyZXNzUjFDMT5SNjJ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YsMjkwLDE5MSwwMDA8L09yaWdpbmFsVmFsPg0KICAgIDxMYXN0TnVtVmFsPi02LDI5MDwvTGFzdE51bVZhbD4NCiAgICA8UmF3TGlua1ZhbD4tNiwyOTA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tNDUxPC9JbmZsb3dWYWw+DQogICAgPERpc3BWYWw+KDQ1MCk8L0Rpc3BWYWw+DQogICAgPExhc3RVcGRUaW1lPjIwMjUvMDEvMzEgMTg6NTY6MDc8L0xhc3RVcGRUaW1lPg0KICAgIDxXb3Jrc2hlZXROTT5QTCBRVFLjgJBJRlJT44CRICA8L1dvcmtzaGVldE5NPg0KICAgIDxMaW5rQ2VsbEFkZHJlc3NBMT5LNjM8L0xpbmtDZWxsQWRkcmVzc0ExPg0KICAgIDxMaW5rQ2VsbEFkZHJlc3NSMUMxPlI2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1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DUxLDMwMiwwMDA8L09yaWdpbmFsVmFsPg0KICAgIDxMYXN0TnVtVmFsPi00NTE8L0xhc3ROdW1WYWw+DQogICAgPFJhd0xpbmtWYWw+LTQ1M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xMiw2MTI8L0luZmxvd1ZhbD4NCiAgICA8RGlzcFZhbD4xMiw2MTMgPC9EaXNwVmFsPg0KICAgIDxMYXN0VXBkVGltZT4yMDI1LzAxLzMxIDE4OjU2OjA3PC9MYXN0VXBkVGltZT4NCiAgICA8V29ya3NoZWV0Tk0+UEwgUVRS44CQSUZSU+OAkSAgPC9Xb3Jrc2hlZXROTT4NCiAgICA8TGlua0NlbGxBZGRyZXNzQTE+SzY0PC9MaW5rQ2VsbEFkZHJlc3NBMT4NCiAgICA8TGlua0NlbGxBZGRyZXNzUjFDMT5SNjR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IsNjEyLDk4NywwMDA8L09yaWdpbmFsVmFsPg0KICAgIDxMYXN0TnVtVmFsPjEyLDYxMjwvTGFzdE51bVZhbD4NCiAgICA8UmF3TGlua1ZhbD4xMiw2MT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yNywxOTk8L0luZmxvd1ZhbD4NCiAgICA8RGlzcFZhbD4yNywyMDAgPC9EaXNwVmFsPg0KICAgIDxMYXN0VXBkVGltZT4yMDI1LzAxLzMxIDE4OjU2OjA3PC9MYXN0VXBkVGltZT4NCiAgICA8V29ya3NoZWV0Tk0+UEwgUVRS44CQSUZSU+OAkSAgPC9Xb3Jrc2hlZXROTT4NCiAgICA8TGlua0NlbGxBZGRyZXNzQTE+SzY1PC9MaW5rQ2VsbEFkZHJlc3NBMT4NCiAgICA8TGlua0NlbGxBZGRyZXNzUjFDMT5SNjV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3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Lit6ZaT5Yip55uKPC9JdGVtTm0+DQogICAgPENvbE5tPuW9k+acn+mHkemhjTwvQ29sTm0+DQogICAgPE9yaWdpbmFsVmFsPjI3LDE5OSwzNDYsMDAwPC9PcmlnaW5hbFZhbD4NCiAgICA8TGFzdE51bVZhbD4yNywxOTk8L0xhc3ROdW1WYWw+DQogICAgPFJhd0xpbmtWYWw+MjcsMTk5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tNCw4MTI8L0luZmxvd1ZhbD4NCiAgICA8RGlzcFZhbD4oNCw4MTMpPC9EaXNwVmFsPg0KICAgIDxMYXN0VXBkVGltZT4yMDI1LzAxLzMxIDE4OjU2OjA3PC9MYXN0VXBkVGltZT4NCiAgICA8V29ya3NoZWV0Tk0+UEwgUVRS44CQSUZSU+OAkSAgPC9Xb3Jrc2hlZXROTT4NCiAgICA8TGlua0NlbGxBZGRyZXNzQTE+SzY2PC9MaW5rQ2VsbEFkZHJlc3NBMT4NCiAgICA8TGlua0NlbGxBZGRyZXNzUjFDMT5SNjZ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4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00LDgxMiw1OTgsMDAwPC9PcmlnaW5hbFZhbD4NCiAgICA8TGFzdE51bVZhbD4tNCw4MTI8L0xhc3ROdW1WYWw+DQogICAgPFJhd0xpbmtWYWw+LTQsODE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yMiwzODY8L0luZmxvd1ZhbD4NCiAgICA8RGlzcFZhbD4yMiwzODcgPC9EaXNwVmFsPg0KICAgIDxMYXN0VXBkVGltZT4yMDI1LzAxLzMxIDE4OjU2OjA3PC9MYXN0VXBkVGltZT4NCiAgICA8V29ya3NoZWV0Tk0+UEwgUVRS44CQSUZSU+OAkSAgPC9Xb3Jrc2hlZXROTT4NCiAgICA8TGlua0NlbGxBZGRyZXNzQTE+SzY3PC9MaW5rQ2VsbEFkZHJlc3NBMT4NCiAgICA8TGlua0NlbGxBZGRyZXNzUjFDMT5SNjd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Lit6ZaT57SU5Yip55uKPC9JdGVtTm0+DQogICAgPENvbE5tPuW9k+acn+mHkemhjTwvQ29sTm0+DQogICAgPE9yaWdpbmFsVmFsPjIyLDM4Niw3NDgsMDAwPC9PcmlnaW5hbFZhbD4NCiAgICA8TGFzdE51bVZhbD4yMiwzODY8L0xhc3ROdW1WYWw+DQogICAgPFJhd0xpbmtWYWw+MjIsMzg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yMSwyNjY8L0luZmxvd1ZhbD4NCiAgICA8RGlzcFZhbD4yMSwyNjcgPC9EaXNwVmFsPg0KICAgIDxMYXN0VXBkVGltZT4yMDI1LzAxLzMxIDE4OjU2OjA3PC9MYXN0VXBkVGltZT4NCiAgICA8V29ya3NoZWV0Tk0+UEwgUVRS44CQSUZSU+OAkSAgPC9Xb3Jrc2hlZXROTT4NCiAgICA8TGlua0NlbGxBZGRyZXNzQTE+SzY5PC9MaW5rQ2VsbEFkZHJlc3NBMT4NCiAgICA8TGlua0NlbGxBZGRyZXNzUjFDMT5SNjl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ND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xLDI2Niw1OTQsMDAwPC9PcmlnaW5hbFZhbD4NCiAgICA8TGFzdE51bVZhbD4yMSwyNjY8L0xhc3ROdW1WYWw+DQogICAgPFJhd0xpbmtWYWw+MjEsMjY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xLDEyMDwvSW5mbG93VmFsPg0KICAgIDxEaXNwVmFsPjEsMTIxIDwvRGlzcFZhbD4NCiAgICA8TGFzdFVwZFRpbWU+MjAyNS8wMS8zMSAxODo1NjowNzwvTGFzdFVwZFRpbWU+DQogICAgPFdvcmtzaGVldE5NPlBMIFFUUuOAkElGUlPjgJEgIDwvV29ya3NoZWV0Tk0+DQogICAgPExpbmtDZWxsQWRkcmVzc0ExPks3MDwvTGlua0NlbGxBZGRyZXNzQTE+DQogICAgPExpbmtDZWxsQWRkcmVzc1IxQzE+Ujcw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QwM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EyMCwxNTQsMDAwPC9PcmlnaW5hbFZhbD4NCiAgICA8TGFzdE51bVZhbD4xLDEyMDwvTGFzdE51bVZhbD4NCiAgICA8UmF3TGlua1ZhbD4xLDEyM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4" Error="">PD94bWwgdmVyc2lvbj0iMS4wIiBlbmNvZGluZz0idXRmLTgiPz4NCjxMaW5rSW5mb0V4Y2VsIHhtbG5zOnhzaT0iaHR0cDovL3d3dy53My5vcmcvMjAwMS9YTUxTY2hlbWEtaW5zdGFuY2UiIHhtbG5zOnhzZD0iaHR0cDovL3d3dy53My5vcmcvMjAwMS9YTUxTY2hlbWEiPg0KICA8TGlua0luZm9Db3JlPg0KICAgIDxMaW5rSWQ+ODY0PC9MaW5rSWQ+DQogICAgPEluZmxvd1ZhbD4xOTEsNzkyPC9JbmZsb3dWYWw+DQogICAgPERpc3BWYWw+MTkxLDc5MiA8L0Rpc3BWYWw+DQogICAgPExhc3RVcGRUaW1lPjIwMjUvMDEvMzEgMTg6NTY6MDc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xLDc5Miw1MDYsMDAwPC9PcmlnaW5hbFZhbD4NCiAgICA8TGFzdE51bVZhbD4xOTEsNzkyPC9MYXN0TnVtVmFsPg0KICAgIDxSYXdMaW5rVmFsPjE5MSw3OT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5" Error="">PD94bWwgdmVyc2lvbj0iMS4wIiBlbmNvZGluZz0idXRmLTgiPz4NCjxMaW5rSW5mb0V4Y2VsIHhtbG5zOnhzaT0iaHR0cDovL3d3dy53My5vcmcvMjAwMS9YTUxTY2hlbWEtaW5zdGFuY2UiIHhtbG5zOnhzZD0iaHR0cDovL3d3dy53My5vcmcvMjAwMS9YTUxTY2hlbWEiPg0KICA8TGlua0luZm9Db3JlPg0KICAgIDxMaW5rSWQ+ODY1PC9MaW5rSWQ+DQogICAgPEluZmxvd1ZhbD44LDk5NjwvSW5mbG93VmFsPg0KICAgIDxEaXNwVmFsPjgsOTk2IDwvRGlzcFZhbD4NCiAgICA8TGFzdFVwZFRpbWU+MjAyNS8wMS8zMSAxODo1NjowNz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w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44LDk5NiwxMjAsMDAwPC9PcmlnaW5hbFZhbD4NCiAgICA8TGFzdE51bVZhbD44LDk5NjwvTGFzdE51bVZhbD4NCiAgICA8UmF3TGlua1ZhbD44LDk5N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6" Error="">PD94bWwgdmVyc2lvbj0iMS4wIiBlbmNvZGluZz0idXRmLTgiPz4NCjxMaW5rSW5mb0V4Y2VsIHhtbG5zOnhzaT0iaHR0cDovL3d3dy53My5vcmcvMjAwMS9YTUxTY2hlbWEtaW5zdGFuY2UiIHhtbG5zOnhzZD0iaHR0cDovL3d3dy53My5vcmcvMjAwMS9YTUxTY2hlbWEiPg0KICA8TGlua0luZm9Db3JlPg0KICAgIDxMaW5rSWQ+ODY2PC9MaW5rSWQ+DQogICAgPEluZmxvd1ZhbD44OTYsMjkzPC9JbmZsb3dWYWw+DQogICAgPERpc3BWYWw+ODk2LDI5MyA8L0Rpc3BWYWw+DQogICAgPExhc3RVcGRUaW1lPjIwMjUvMDEvMzEgMTg6NTY6MDc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2LDI5Myw5MDYsMDAwPC9PcmlnaW5hbFZhbD4NCiAgICA8TGFzdE51bVZhbD44OTYsMjkzPC9MYXN0TnVtVmFsPg0KICAgIDxSYXdMaW5rVmFsPjg5NiwyOTM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7" Error="">PD94bWwgdmVyc2lvbj0iMS4wIiBlbmNvZGluZz0idXRmLTgiPz4NCjxMaW5rSW5mb0V4Y2VsIHhtbG5zOnhzaT0iaHR0cDovL3d3dy53My5vcmcvMjAwMS9YTUxTY2hlbWEtaW5zdGFuY2UiIHhtbG5zOnhzZD0iaHR0cDovL3d3dy53My5vcmcvMjAwMS9YTUxTY2hlbWEiPg0KICA8TGlua0luZm9Db3JlPg0KICAgIDxMaW5rSWQ+ODY3PC9MaW5rSWQ+DQogICAgPEluZmxvd1ZhbD43LDE3OTwvSW5mbG93VmFsPg0KICAgIDxEaXNwVmFsPjcsMTc5IDwvRGlzcFZhbD4NCiAgICA8TGFzdFVwZFRpbWU+MjAyNS8wMS8zMSAxODo1NjowNz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A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csMTc5LDc2MSwwMDA8L09yaWdpbmFsVmFsPg0KICAgIDxMYXN0TnVtVmFsPjcsMTc5PC9MYXN0TnVtVmFsPg0KICAgIDxSYXdMaW5rVmFsPjcsMTc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8" Error="">PD94bWwgdmVyc2lvbj0iMS4wIiBlbmNvZGluZz0idXRmLTgiPz4NCjxMaW5rSW5mb0V4Y2VsIHhtbG5zOnhzaT0iaHR0cDovL3d3dy53My5vcmcvMjAwMS9YTUxTY2hlbWEtaW5zdGFuY2UiIHhtbG5zOnhzZD0iaHR0cDovL3d3dy53My5vcmcvMjAwMS9YTUxTY2hlbWEiPg0KICA8TGlua0luZm9Db3JlPg0KICAgIDxMaW5rSWQ+ODY4PC9MaW5rSWQ+DQogICAgPEluZmxvd1ZhbD4zMjYsNjgyPC9JbmZsb3dWYWw+DQogICAgPERpc3BWYWw+MzI2LDY4MiA8L0Rpc3BWYWw+DQogICAgPExhc3RVcGRUaW1lPjIwMjUvMDEvMzEgMTg6NTY6MDc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w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jYsNjgyLDA3MiwwMDA8L09yaWdpbmFsVmFsPg0KICAgIDxMYXN0TnVtVmFsPjMyNiw2ODI8L0xhc3ROdW1WYWw+DQogICAgPFJhd0xpbmtWYWw+MzI2LDY4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9" Error="">PD94bWwgdmVyc2lvbj0iMS4wIiBlbmNvZGluZz0idXRmLTgiPz4NCjxMaW5rSW5mb0V4Y2VsIHhtbG5zOnhzaT0iaHR0cDovL3d3dy53My5vcmcvMjAwMS9YTUxTY2hlbWEtaW5zdGFuY2UiIHhtbG5zOnhzZD0iaHR0cDovL3d3dy53My5vcmcvMjAwMS9YTUxTY2hlbWEiPg0KICA8TGlua0luZm9Db3JlPg0KICAgIDxMaW5rSWQ+ODY5PC9MaW5rSWQ+DQogICAgPEluZmxvd1ZhbD40LDk3OTwvSW5mbG93VmFsPg0KICAgIDxEaXNwVmFsPjQsOTc5IDwvRGlzcFZhbD4NCiAgICA8TGFzdFVwZFRpbWU+MjAyNS8wMS8zMSAxODo1NjowNz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A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QsOTc5LDExOCwwMDA8L09yaWdpbmFsVmFsPg0KICAgIDxMYXN0TnVtVmFsPjQsOTc5PC9MYXN0TnVtVmFsPg0KICAgIDxSYXdMaW5rVmFsPjQsOTc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0" Error="">PD94bWwgdmVyc2lvbj0iMS4wIiBlbmNvZGluZz0idXRmLTgiPz4NCjxMaW5rSW5mb0V4Y2VsIHhtbG5zOnhzaT0iaHR0cDovL3d3dy53My5vcmcvMjAwMS9YTUxTY2hlbWEtaW5zdGFuY2UiIHhtbG5zOnhzZD0iaHR0cDovL3d3dy53My5vcmcvMjAwMS9YTUxTY2hlbWEiPg0KICA8TGlua0luZm9Db3JlPg0KICAgIDxMaW5rSWQ+ODcwPC9MaW5rSWQ+DQogICAgPEluZmxvd1ZhbD4xNDUsMDQ2PC9JbmZsb3dWYWw+DQogICAgPERpc3BWYWw+MTQ1LDA0NiA8L0Rpc3BWYWw+DQogICAgPExhc3RVcGRUaW1lPjIwMjUvMDEvMzEgMTg6NTY6MDc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xMDFB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Q1LDA0Niw0NDcsMDAwPC9PcmlnaW5hbFZhbD4NCiAgICA8TGFzdE51bVZhbD4xNDUsMDQ2PC9MYXN0TnVtVmFsPg0KICAgIDxSYXdMaW5rVmFsPjE0NSwwNDY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1" Error="">PD94bWwgdmVyc2lvbj0iMS4wIiBlbmNvZGluZz0idXRmLTgiPz4NCjxMaW5rSW5mb0V4Y2VsIHhtbG5zOnhzaT0iaHR0cDovL3d3dy53My5vcmcvMjAwMS9YTUxTY2hlbWEtaW5zdGFuY2UiIHhtbG5zOnhzZD0iaHR0cDovL3d3dy53My5vcmcvMjAwMS9YTUxTY2hlbWEiPg0KICA8TGlua0luZm9Db3JlPg0KICAgIDxMaW5rSWQ+ODcxPC9MaW5rSWQ+DQogICAgPEluZmxvd1ZhbD4xNjA8L0luZmxvd1ZhbD4NCiAgICA8RGlzcFZhbD4xNjAgPC9EaXNwVmFsPg0KICAgIDxMYXN0VXBkVGltZT4yMDI1LzAxLzMxIDE4OjU2OjA3PC9MYXN0VXBkVGltZT4NCiAgICA8V29ya3NoZWV0Tk0+QlP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2" Error="">PD94bWwgdmVyc2lvbj0iMS4wIiBlbmNvZGluZz0idXRmLTgiPz4NCjxMaW5rSW5mb0V4Y2VsIHhtbG5zOnhzaT0iaHR0cDovL3d3dy53My5vcmcvMjAwMS9YTUxTY2hlbWEtaW5zdGFuY2UiIHhtbG5zOnhzZD0iaHR0cDovL3d3dy53My5vcmcvMjAwMS9YTUxTY2hlbWEiPg0KICA8TGlua0luZm9Db3JlPg0KICAgIDxMaW5rSWQ+ODcyPC9MaW5rSWQ+DQogICAgPEluZmxvd1ZhbD4xLDU4MSwxMjk8L0luZmxvd1ZhbD4NCiAgICA8RGlzcFZhbD4xLDU4MSwxMjkgPC9EaXNwVmFsPg0KICAgIDxMYXN0VXBkVGltZT4yMDI1LzAxLzMxIDE4OjU2OjA3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Ax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gxLDEyOSw5MzAsMDAwPC9PcmlnaW5hbFZhbD4NCiAgICA8TGFzdE51bVZhbD4xLDU4MSwxMjk8L0xhc3ROdW1WYWw+DQogICAgPFJhd0xpbmtWYWw+MSw1ODEsMTI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3" Error="">PD94bWwgdmVyc2lvbj0iMS4wIiBlbmNvZGluZz0idXRmLTgiPz4NCjxMaW5rSW5mb0V4Y2VsIHhtbG5zOnhzaT0iaHR0cDovL3d3dy53My5vcmcvMjAwMS9YTUxTY2hlbWEtaW5zdGFuY2UiIHhtbG5zOnhzZD0iaHR0cDovL3d3dy53My5vcmcvMjAwMS9YTUxTY2hlbWEiPg0KICA8TGlua0luZm9Db3JlPg0KICAgIDxMaW5rSWQ+ODczPC9MaW5rSWQ+DQogICAgPEluZmxvd1ZhbD4yNTQsNzk1PC9JbmZsb3dWYWw+DQogICAgPERpc3BWYWw+MjU0LDc5NSA8L0Rpc3BWYWw+DQogICAgPExhc3RVcGRUaW1lPjIwMjUvMDEvMzEgMTg6NTY6MDc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QsNzk1LDcyNywwMDA8L09yaWdpbmFsVmFsPg0KICAgIDxMYXN0TnVtVmFsPjI1NCw3OTU8L0xhc3ROdW1WYWw+DQogICAgPFJhd0xpbmtWYWw+MjU0LDc5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4" Error="">PD94bWwgdmVyc2lvbj0iMS4wIiBlbmNvZGluZz0idXRmLTgiPz4NCjxMaW5rSW5mb0V4Y2VsIHhtbG5zOnhzaT0iaHR0cDovL3d3dy53My5vcmcvMjAwMS9YTUxTY2hlbWEtaW5zdGFuY2UiIHhtbG5zOnhzZD0iaHR0cDovL3d3dy53My5vcmcvMjAwMS9YTUxTY2hlbWEiPg0KICA8TGlua0luZm9Db3JlPg0KICAgIDxMaW5rSWQ+ODc0PC9MaW5rSWQ+DQogICAgPEluZmxvd1ZhbD45Myw0MzM8L0luZmxvd1ZhbD4NCiAgICA8RGlzcFZhbD45Myw0MzMgPC9EaXNwVmFsPg0KICAgIDxMYXN0VXBkVGltZT4yMDI1LzAxLzMxIDE4OjU2OjA3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T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MsNDMzLDU3MCwwMDA8L09yaWdpbmFsVmFsPg0KICAgIDxMYXN0TnVtVmFsPjkzLDQzMzwvTGFzdE51bVZhbD4NCiAgICA8UmF3TGlua1ZhbD45Myw0MzM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5" Error="">PD94bWwgdmVyc2lvbj0iMS4wIiBlbmNvZGluZz0idXRmLTgiPz4NCjxMaW5rSW5mb0V4Y2VsIHhtbG5zOnhzaT0iaHR0cDovL3d3dy53My5vcmcvMjAwMS9YTUxTY2hlbWEtaW5zdGFuY2UiIHhtbG5zOnhzZD0iaHR0cDovL3d3dy53My5vcmcvMjAwMS9YTUxTY2hlbWEiPg0KICA8TGlua0luZm9Db3JlPg0KICAgIDxMaW5rSWQ+ODc1PC9MaW5rSWQ+DQogICAgPEluZmxvd1ZhbD4xNDQsNTk3PC9JbmZsb3dWYWw+DQogICAgPERpc3BWYWw+MTQ0LDU5NyA8L0Rpc3BWYWw+DQogICAgPExhc3RVcGRUaW1lPjIwMjUvMDEvMzEgMTg6NTY6MDc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DQsNTk3LDE3NiwwMDA8L09yaWdpbmFsVmFsPg0KICAgIDxMYXN0TnVtVmFsPjE0NCw1OTc8L0xhc3ROdW1WYWw+DQogICAgPFJhd0xpbmtWYWw+MTQ0LDU5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6" Error="">PD94bWwgdmVyc2lvbj0iMS4wIiBlbmNvZGluZz0idXRmLTgiPz4NCjxMaW5rSW5mb0V4Y2VsIHhtbG5zOnhzaT0iaHR0cDovL3d3dy53My5vcmcvMjAwMS9YTUxTY2hlbWEtaW5zdGFuY2UiIHhtbG5zOnhzZD0iaHR0cDovL3d3dy53My5vcmcvMjAwMS9YTUxTY2hlbWEiPg0KICA8TGlua0luZm9Db3JlPg0KICAgIDxMaW5rSWQ+ODc2PC9MaW5rSWQ+DQogICAgPEluZmxvd1ZhbD4xMDMsNDEyPC9JbmZsb3dWYWw+DQogICAgPERpc3BWYWw+MTAzLDQxMiA8L0Rpc3BWYWw+DQogICAgPExhc3RVcGRUaW1lPjIwMjUvMDEvMzEgMTg6NTY6MDc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DMsNDEyLDUxMywwMDA8L09yaWdpbmFsVmFsPg0KICAgIDxMYXN0TnVtVmFsPjEwMyw0MTI8L0xhc3ROdW1WYWw+DQogICAgPFJhd0xpbmtWYWw+MTAzLDQx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7" Error="">PD94bWwgdmVyc2lvbj0iMS4wIiBlbmNvZGluZz0idXRmLTgiPz4NCjxMaW5rSW5mb0V4Y2VsIHhtbG5zOnhzaT0iaHR0cDovL3d3dy53My5vcmcvMjAwMS9YTUxTY2hlbWEtaW5zdGFuY2UiIHhtbG5zOnhzZD0iaHR0cDovL3d3dy53My5vcmcvMjAwMS9YTUxTY2hlbWEiPg0KICA8TGlua0luZm9Db3JlPg0KICAgIDxMaW5rSWQ+ODc3PC9MaW5rSWQ+DQogICAgPEluZmxvd1ZhbD45LDQ2MjwvSW5mbG93VmFsPg0KICAgIDxEaXNwVmFsPjksNDYyIDwvRGlzcFZhbD4NCiAgICA8TGFzdFVwZFRpbWU+MjAyNS8wMS8zMSAxODo1NjowNz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E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DYyLDI1OCwwMDA8L09yaWdpbmFsVmFsPg0KICAgIDxMYXN0TnVtVmFsPjksNDYyPC9MYXN0TnVtVmFsPg0KICAgIDxSYXdMaW5rVmFsPjksNDY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8" Error="">PD94bWwgdmVyc2lvbj0iMS4wIiBlbmNvZGluZz0idXRmLTgiPz4NCjxMaW5rSW5mb0V4Y2VsIHhtbG5zOnhzaT0iaHR0cDovL3d3dy53My5vcmcvMjAwMS9YTUxTY2hlbWEtaW5zdGFuY2UiIHhtbG5zOnhzZD0iaHR0cDovL3d3dy53My5vcmcvMjAwMS9YTUxTY2hlbWEiPg0KICA8TGlua0luZm9Db3JlPg0KICAgIDxMaW5rSWQ+ODc4PC9MaW5rSWQ+DQogICAgPEluZmxvd1ZhbD42MjksNjU1PC9JbmZsb3dWYWw+DQogICAgPERpc3BWYWw+NjI5LDY1NSA8L0Rpc3BWYWw+DQogICAgPExhc3RVcGRUaW1lPjIwMjUvMDEvMzEgMTg6NTY6MDc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jksNjU1LDkyNSwwMDA8L09yaWdpbmFsVmFsPg0KICAgIDxMYXN0TnVtVmFsPjYyOSw2NTU8L0xhc3ROdW1WYWw+DQogICAgPFJhd0xpbmtWYWw+NjI5LDY1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9" Error="">PD94bWwgdmVyc2lvbj0iMS4wIiBlbmNvZGluZz0idXRmLTgiPz4NCjxMaW5rSW5mb0V4Y2VsIHhtbG5zOnhzaT0iaHR0cDovL3d3dy53My5vcmcvMjAwMS9YTUxTY2hlbWEtaW5zdGFuY2UiIHhtbG5zOnhzZD0iaHR0cDovL3d3dy53My5vcmcvMjAwMS9YTUxTY2hlbWEiPg0KICA8TGlua0luZm9Db3JlPg0KICAgIDxMaW5rSWQ+ODc5PC9MaW5rSWQ+DQogICAgPEluZmxvd1ZhbD4xMDIsMjAxPC9JbmZsb3dWYWw+DQogICAgPERpc3BWYWw+MTAyLDIwMSA8L0Rpc3BWYWw+DQogICAgPExhc3RVcGRUaW1lPjIwMjUvMDEvMzEgMTg6NTY6MDc8L0xhc3RVcGRUaW1lPg0KICAgIDxXb3Jrc2hlZXROTT5C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IsMjAxLDQ4OCwwMDA8L09yaWdpbmFsVmFsPg0KICAgIDxMYXN0TnVtVmFsPjEwMiwyMDE8L0xhc3ROdW1WYWw+DQogICAgPFJhd0xpbmtWYWw+MTAyLDIwM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0" Error="">PD94bWwgdmVyc2lvbj0iMS4wIiBlbmNvZGluZz0idXRmLTgiPz4NCjxMaW5rSW5mb0V4Y2VsIHhtbG5zOnhzaT0iaHR0cDovL3d3dy53My5vcmcvMjAwMS9YTUxTY2hlbWEtaW5zdGFuY2UiIHhtbG5zOnhzZD0iaHR0cDovL3d3dy53My5vcmcvMjAwMS9YTUxTY2hlbWEiPg0KICA8TGlua0luZm9Db3JlPg0KICAgIDxMaW5rSWQ+ODgwPC9MaW5rSWQ+DQogICAgPEluZmxvd1ZhbD4xNDIsNzcxPC9JbmZsb3dWYWw+DQogICAgPERpc3BWYWw+MTQyLDc3MSA8L0Rpc3BWYWw+DQogICAgPExhc3RVcGRUaW1lPjIwMjUvMDEvMzEgMTg6NTY6MDc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NDIsNzcxLDk0NCwwMDA8L09yaWdpbmFsVmFsPg0KICAgIDxMYXN0TnVtVmFsPjE0Miw3NzE8L0xhc3ROdW1WYWw+DQogICAgPFJhd0xpbmtWYWw+MTQyLDc3M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1" Error="">PD94bWwgdmVyc2lvbj0iMS4wIiBlbmNvZGluZz0idXRmLTgiPz4NCjxMaW5rSW5mb0V4Y2VsIHhtbG5zOnhzaT0iaHR0cDovL3d3dy53My5vcmcvMjAwMS9YTUxTY2hlbWEtaW5zdGFuY2UiIHhtbG5zOnhzZD0iaHR0cDovL3d3dy53My5vcmcvMjAwMS9YTUxTY2hlbWEiPg0KICA8TGlua0luZm9Db3JlPg0KICAgIDxMaW5rSWQ+ODgxPC9MaW5rSWQ+DQogICAgPEluZmxvd1ZhbD42MjQ8L0luZmxvd1ZhbD4NCiAgICA8RGlzcFZhbD42MjQgPC9EaXNwVmFsPg0KICAgIDxMYXN0VXBkVGltZT4yMDI1LzAxLzMxIDE4OjU2OjA3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T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NjI0LDkzNywwMDA8L09yaWdpbmFsVmFsPg0KICAgIDxMYXN0TnVtVmFsPjYyNDwvTGFzdE51bVZhbD4NCiAgICA8UmF3TGlua1ZhbD42Mj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82" Error="">PD94bWwgdmVyc2lvbj0iMS4wIiBlbmNvZGluZz0idXRmLTgiPz4NCjxMaW5rSW5mb0V4Y2VsIHhtbG5zOnhzaT0iaHR0cDovL3d3dy53My5vcmcvMjAwMS9YTUxTY2hlbWEtaW5zdGFuY2UiIHhtbG5zOnhzZD0iaHR0cDovL3d3dy53My5vcmcvMjAwMS9YTUxTY2hlbWEiPg0KICA8TGlua0luZm9Db3JlPg0KICAgIDxMaW5rSWQ+ODgyPC9MaW5rSWQ+DQogICAgPEluZmxvd1ZhbD41LDYwNzwvSW5mbG93VmFsPg0KICAgIDxEaXNwVmFsPjUsNjA3IDwvRGlzcFZhbD4NCiAgICA8TGFzdFVwZFRpbWU+MjAyNS8wMS8zMSAxODo1NjowNz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MTEwMkE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YwNywzMzIsMDAwPC9PcmlnaW5hbFZhbD4NCiAgICA8TGFzdE51bVZhbD41LDYwNzwvTGFzdE51bVZhbD4NCiAgICA8UmF3TGlua1ZhbD41LDYw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3" Error="">PD94bWwgdmVyc2lvbj0iMS4wIiBlbmNvZGluZz0idXRmLTgiPz4NCjxMaW5rSW5mb0V4Y2VsIHhtbG5zOnhzaT0iaHR0cDovL3d3dy53My5vcmcvMjAwMS9YTUxTY2hlbWEtaW5zdGFuY2UiIHhtbG5zOnhzZD0iaHR0cDovL3d3dy53My5vcmcvMjAwMS9YTUxTY2hlbWEiPg0KICA8TGlua0luZm9Db3JlPg0KICAgIDxMaW5rSWQ+ODgzPC9MaW5rSWQ+DQogICAgPEluZmxvd1ZhbD45LDEyMDwvSW5mbG93VmFsPg0KICAgIDxEaXNwVmFsPjksMTIwIDwvRGlzcFZhbD4NCiAgICA8TGFzdFVwZFRpbWU+MjAyNS8wMS8zMSAxODo1NjowNz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E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MTIwLDA5NSwwMDA8L09yaWdpbmFsVmFsPg0KICAgIDxMYXN0TnVtVmFsPjksMTIwPC9MYXN0TnVtVmFsPg0KICAgIDxSYXdMaW5rVmFsPjksMTIw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4" Error="">PD94bWwgdmVyc2lvbj0iMS4wIiBlbmNvZGluZz0idXRmLTgiPz4NCjxMaW5rSW5mb0V4Y2VsIHhtbG5zOnhzaT0iaHR0cDovL3d3dy53My5vcmcvMjAwMS9YTUxTY2hlbWEtaW5zdGFuY2UiIHhtbG5zOnhzZD0iaHR0cDovL3d3dy53My5vcmcvMjAwMS9YTUxTY2hlbWEiPg0KICA8TGlua0luZm9Db3JlPg0KICAgIDxMaW5rSWQ+ODg0PC9MaW5rSWQ+DQogICAgPEluZmxvd1ZhbD4xLDQ5NSw2ODI8L0luZmxvd1ZhbD4NCiAgICA8RGlzcFZhbD4xLDQ5NSw2ODIgPC9EaXNwVmFsPg0KICAgIDxMYXN0VXBkVGltZT4yMDI1LzAxLzMxIDE4OjU2OjA3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Ay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k1LDY4Miw5NjUsMDAwPC9PcmlnaW5hbFZhbD4NCiAgICA8TGFzdE51bVZhbD4xLDQ5NSw2ODI8L0xhc3ROdW1WYWw+DQogICAgPFJhd0xpbmtWYWw+MSw0OTUsNjg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5" Error="">PD94bWwgdmVyc2lvbj0iMS4wIiBlbmNvZGluZz0idXRmLTgiPz4NCjxMaW5rSW5mb0V4Y2VsIHhtbG5zOnhzaT0iaHR0cDovL3d3dy53My5vcmcvMjAwMS9YTUxTY2hlbWEtaW5zdGFuY2UiIHhtbG5zOnhzZD0iaHR0cDovL3d3dy53My5vcmcvMjAwMS9YTUxTY2hlbWEiPg0KICA8TGlua0luZm9Db3JlPg0KICAgIDxMaW5rSWQ+ODg1PC9MaW5rSWQ+DQogICAgPEluZmxvd1ZhbD4zLDA3Niw4MTI8L0luZmxvd1ZhbD4NCiAgICA8RGlzcFZhbD4zLDA3Niw4MTIgPC9EaXNwVmFsPg0KICAgIDxMYXN0VXBkVGltZT4yMDI1LzAxLzMxIDE4OjU2OjA3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c2LDgxMiw4OTUsMDAwPC9PcmlnaW5hbFZhbD4NCiAgICA8TGFzdE51bVZhbD4zLDA3Niw4MTI8L0xhc3ROdW1WYWw+DQogICAgPFJhd0xpbmtWYWw+MywwNzYsODE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6" Error="">PD94bWwgdmVyc2lvbj0iMS4wIiBlbmNvZGluZz0idXRmLTgiPz4NCjxMaW5rSW5mb0V4Y2VsIHhtbG5zOnhzaT0iaHR0cDovL3d3dy53My5vcmcvMjAwMS9YTUxTY2hlbWEtaW5zdGFuY2UiIHhtbG5zOnhzZD0iaHR0cDovL3d3dy53My5vcmcvMjAwMS9YTUxTY2hlbWEiPg0KICA8TGlua0luZm9Db3JlPg0KICAgIDxMaW5rSWQ+ODg2PC9MaW5rSWQ+DQogICAgPEluZmxvd1ZhbD42NzEsNzI0PC9JbmZsb3dWYWw+DQogICAgPERpc3BWYWw+NjcxLDcyNCA8L0Rpc3BWYWw+DQogICAgPExhc3RVcGRUaW1lPjIwMjUvMDEvMzEgMTg6NTY6MDc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zEsNzI0LDM4NSwwMDA8L09yaWdpbmFsVmFsPg0KICAgIDxMYXN0TnVtVmFsPjY3MSw3MjQ8L0xhc3ROdW1WYWw+DQogICAgPFJhd0xpbmtWYWw+NjcxLDcyN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7" Error="">PD94bWwgdmVyc2lvbj0iMS4wIiBlbmNvZGluZz0idXRmLTgiPz4NCjxMaW5rSW5mb0V4Y2VsIHhtbG5zOnhzaT0iaHR0cDovL3d3dy53My5vcmcvMjAwMS9YTUxTY2hlbWEtaW5zdGFuY2UiIHhtbG5zOnhzZD0iaHR0cDovL3d3dy53My5vcmcvMjAwMS9YTUxTY2hlbWEiPg0KICA8TGlua0luZm9Db3JlPg0KICAgIDxMaW5rSWQ+ODg3PC9MaW5rSWQ+DQogICAgPEluZmxvd1ZhbD4yMCwzNTA8L0luZmxvd1ZhbD4NCiAgICA8RGlzcFZhbD4yMCwzNTAgPC9EaXNwVmFsPg0KICAgIDxMYXN0VXBkVGltZT4yMDI1LzAxLzMxIDE4OjU2OjA3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j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jAsMzUwLDgwMSwwMDA8L09yaWdpbmFsVmFsPg0KICAgIDxMYXN0TnVtVmFsPjIwLDM1MDwvTGFzdE51bVZhbD4NCiAgICA8UmF3TGlua1ZhbD4yMCwzNTA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88" Error="">PD94bWwgdmVyc2lvbj0iMS4wIiBlbmNvZGluZz0idXRmLTgiPz4NCjxMaW5rSW5mb0V4Y2VsIHhtbG5zOnhzaT0iaHR0cDovL3d3dy53My5vcmcvMjAwMS9YTUxTY2hlbWEtaW5zdGFuY2UiIHhtbG5zOnhzZD0iaHR0cDovL3d3dy53My5vcmcvMjAwMS9YTUxTY2hlbWEiPg0KICA8TGlua0luZm9Db3JlPg0KICAgIDxMaW5rSWQ+ODg4PC9MaW5rSWQ+DQogICAgPEluZmxvd1ZhbD4xMzcsNjkyPC9JbmZsb3dWYWw+DQogICAgPERpc3BWYWw+MTM3LDY5MiA8L0Rpc3BWYWw+DQogICAgPExhc3RVcGRUaW1lPjIwMjUvMDEvMzEgMTg6NTY6MDc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M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MzcsNjkyLDk3NiwwMDA8L09yaWdpbmFsVmFsPg0KICAgIDxMYXN0TnVtVmFsPjEzNyw2OTI8L0xhc3ROdW1WYWw+DQogICAgPFJhd0xpbmtWYWw+MTM3LDY5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9" Error="">PD94bWwgdmVyc2lvbj0iMS4wIiBlbmNvZGluZz0idXRmLTgiPz4NCjxMaW5rSW5mb0V4Y2VsIHhtbG5zOnhzaT0iaHR0cDovL3d3dy53My5vcmcvMjAwMS9YTUxTY2hlbWEtaW5zdGFuY2UiIHhtbG5zOnhzZD0iaHR0cDovL3d3dy53My5vcmcvMjAwMS9YTUxTY2hlbWEiPg0KICA8TGlua0luZm9Db3JlPg0KICAgIDxMaW5rSWQ+ODg5PC9MaW5rSWQ+DQogICAgPEluZmxvd1ZhbD44LDY1NzwvSW5mbG93VmFsPg0KICAgIDxEaXNwVmFsPjgsNjU3IDwvRGlzcFZhbD4NCiAgICA8TGFzdFVwZFRpbWU+MjAyNS8wMS8zMSAxODo1NjowNz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sNjU3LDMwNywwMDA8L09yaWdpbmFsVmFsPg0KICAgIDxMYXN0TnVtVmFsPjgsNjU3PC9MYXN0TnVtVmFsPg0KICAgIDxSYXdMaW5rVmFsPjgsNjU3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0" Error="">PD94bWwgdmVyc2lvbj0iMS4wIiBlbmNvZGluZz0idXRmLTgiPz4NCjxMaW5rSW5mb0V4Y2VsIHhtbG5zOnhzaT0iaHR0cDovL3d3dy53My5vcmcvMjAwMS9YTUxTY2hlbWEtaW5zdGFuY2UiIHhtbG5zOnhzZD0iaHR0cDovL3d3dy53My5vcmcvMjAwMS9YTUxTY2hlbWEiPg0KICA8TGlua0luZm9Db3JlPg0KICAgIDxMaW5rSWQ+ODkwPC9MaW5rSWQ+DQogICAgPEluZmxvd1ZhbD44LDM1NjwvSW5mbG93VmFsPg0KICAgIDxEaXNwVmFsPjgsMzU2IDwvRGlzcFZhbD4NCiAgICA8TGFzdFVwZFRpbWU+MjAyNS8wMS8zMSAxODo1NjowNz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zU2LDExMywwMDA8L09yaWdpbmFsVmFsPg0KICAgIDxMYXN0TnVtVmFsPjgsMzU2PC9MYXN0TnVtVmFsPg0KICAgIDxSYXdMaW5rVmFsPjgsMzU2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1" Error="">PD94bWwgdmVyc2lvbj0iMS4wIiBlbmNvZGluZz0idXRmLTgiPz4NCjxMaW5rSW5mb0V4Y2VsIHhtbG5zOnhzaT0iaHR0cDovL3d3dy53My5vcmcvMjAwMS9YTUxTY2hlbWEtaW5zdGFuY2UiIHhtbG5zOnhzZD0iaHR0cDovL3d3dy53My5vcmcvMjAwMS9YTUxTY2hlbWEiPg0KICA8TGlua0luZm9Db3JlPg0KICAgIDxMaW5rSWQ+ODkxPC9MaW5rSWQ+DQogICAgPEluZmxvd1ZhbD4yLDgyNjwvSW5mbG93VmFsPg0KICAgIDxEaXNwVmFsPjIsODI2IDwvRGlzcFZhbD4NCiAgICA8TGFzdFVwZFRpbWU+MjAyNS8wMS8zMSAxODo1NjowNz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1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ODI2LDkyNiwwMDA8L09yaWdpbmFsVmFsPg0KICAgIDxMYXN0TnVtVmFsPjIsODI2PC9MYXN0TnVtVmFsPg0KICAgIDxSYXdMaW5rVmFsPjIsODI2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2" Error="">PD94bWwgdmVyc2lvbj0iMS4wIiBlbmNvZGluZz0idXRmLTgiPz4NCjxMaW5rSW5mb0V4Y2VsIHhtbG5zOnhzaT0iaHR0cDovL3d3dy53My5vcmcvMjAwMS9YTUxTY2hlbWEtaW5zdGFuY2UiIHhtbG5zOnhzZD0iaHR0cDovL3d3dy53My5vcmcvMjAwMS9YTUxTY2hlbWEiPg0KICA8TGlua0luZm9Db3JlPg0KICAgIDxMaW5rSWQ+ODkyPC9MaW5rSWQ+DQogICAgPEluZmxvd1ZhbD4xMzUsMzE2PC9JbmZsb3dWYWw+DQogICAgPERpc3BWYWw+MTM1LDMxNiA8L0Rpc3BWYWw+DQogICAgPExhc3RVcGRUaW1lPjIwMjUvMDEvMzEgMTg6NTY6MDc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DFB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M1LDMxNiw0MjEsMDAwPC9PcmlnaW5hbFZhbD4NCiAgICA8TGFzdE51bVZhbD4xMzUsMzE2PC9MYXN0TnVtVmFsPg0KICAgIDxSYXdMaW5rVmFsPjEzNSwzMTY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4" Error="">PD94bWwgdmVyc2lvbj0iMS4wIiBlbmNvZGluZz0idXRmLTgiPz4NCjxMaW5rSW5mb0V4Y2VsIHhtbG5zOnhzaT0iaHR0cDovL3d3dy53My5vcmcvMjAwMS9YTUxTY2hlbWEtaW5zdGFuY2UiIHhtbG5zOnhzZD0iaHR0cDovL3d3dy53My5vcmcvMjAwMS9YTUxTY2hlbWEiPg0KICA8TGlua0luZm9Db3JlPg0KICAgIDxMaW5rSWQ+ODk0PC9MaW5rSWQ+DQogICAgPEluZmxvd1ZhbD45ODQsOTI0PC9JbmZsb3dWYWw+DQogICAgPERpc3BWYWw+OTg0LDkyNCA8L0Rpc3BWYWw+DQogICAgPExhc3RVcGRUaW1lPjIwMjUvMDEvMzEgMTg6NTY6MDc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DFa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0LDkyNCw5MjksMDAwPC9PcmlnaW5hbFZhbD4NCiAgICA8TGFzdE51bVZhbD45ODQsOTI0PC9MYXN0TnVtVmFsPg0KICAgIDxSYXdMaW5rVmFsPjk4NCw5Mj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5" Error="">PD94bWwgdmVyc2lvbj0iMS4wIiBlbmNvZGluZz0idXRmLTgiPz4NCjxMaW5rSW5mb0V4Y2VsIHhtbG5zOnhzaT0iaHR0cDovL3d3dy53My5vcmcvMjAwMS9YTUxTY2hlbWEtaW5zdGFuY2UiIHhtbG5zOnhzZD0iaHR0cDovL3d3dy53My5vcmcvMjAwMS9YTUxTY2hlbWEiPg0KICA8TGlua0luZm9Db3JlPg0KICAgIDxMaW5rSWQ+ODk1PC9MaW5rSWQ+DQogICAgPEluZmxvd1ZhbD44NSwwNTQ8L0luZmxvd1ZhbD4NCiAgICA8RGlzcFZhbD44NSwwNTQgPC9EaXNwVmFsPg0KICAgIDxMYXN0VXBkVGltZT4yMDI1LzAxLzMxIDE4OjU2OjA3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A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MDU0LDI2MiwwMDA8L09yaWdpbmFsVmFsPg0KICAgIDxMYXN0TnVtVmFsPjg1LDA1NDwvTGFzdE51bVZhbD4NCiAgICA8UmF3TGlua1ZhbD44NSwwNT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6" Error="">PD94bWwgdmVyc2lvbj0iMS4wIiBlbmNvZGluZz0idXRmLTgiPz4NCjxMaW5rSW5mb0V4Y2VsIHhtbG5zOnhzaT0iaHR0cDovL3d3dy53My5vcmcvMjAwMS9YTUxTY2hlbWEtaW5zdGFuY2UiIHhtbG5zOnhzZD0iaHR0cDovL3d3dy53My5vcmcvMjAwMS9YTUxTY2hlbWEiPg0KICA8TGlua0luZm9Db3JlPg0KICAgIDxMaW5rSWQ+ODk2PC9MaW5rSWQ+DQogICAgPEluZmxvd1ZhbD44ODMsMDEwPC9JbmZsb3dWYWw+DQogICAgPERpc3BWYWw+ODgzLDAxMCA8L0Rpc3BWYWw+DQogICAgPExhc3RVcGRUaW1lPjIwMjUvMDEvMzEgMTg6NTY6MDc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MsMDEwLDc3MSwwMDA8L09yaWdpbmFsVmFsPg0KICAgIDxMYXN0TnVtVmFsPjg4MywwMTA8L0xhc3ROdW1WYWw+DQogICAgPFJhd0xpbmtWYWw+ODgzLDAxM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7" Error="">PD94bWwgdmVyc2lvbj0iMS4wIiBlbmNvZGluZz0idXRmLTgiPz4NCjxMaW5rSW5mb0V4Y2VsIHhtbG5zOnhzaT0iaHR0cDovL3d3dy53My5vcmcvMjAwMS9YTUxTY2hlbWEtaW5zdGFuY2UiIHhtbG5zOnhzZD0iaHR0cDovL3d3dy53My5vcmcvMjAwMS9YTUxTY2hlbWEiPg0KICA8TGlua0luZm9Db3JlPg0KICAgIDxMaW5rSWQ+ODk3PC9MaW5rSWQ+DQogICAgPEluZmxvd1ZhbD4xMSw3MzI8L0luZmxvd1ZhbD4NCiAgICA8RGlzcFZhbD4xMSw3MzIgPC9EaXNwVmFsPg0KICAgIDxMYXN0VXBkVGltZT4yMDI1LzAxLzMxIDE4OjU2OjA3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j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EsNzMyLDc1MiwwMDA8L09yaWdpbmFsVmFsPg0KICAgIDxMYXN0TnVtVmFsPjExLDczMjwvTGFzdE51bVZhbD4NCiAgICA8UmF3TGlua1ZhbD4xMSw3Mz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8" Error="">PD94bWwgdmVyc2lvbj0iMS4wIiBlbmNvZGluZz0idXRmLTgiPz4NCjxMaW5rSW5mb0V4Y2VsIHhtbG5zOnhzaT0iaHR0cDovL3d3dy53My5vcmcvMjAwMS9YTUxTY2hlbWEtaW5zdGFuY2UiIHhtbG5zOnhzZD0iaHR0cDovL3d3dy53My5vcmcvMjAwMS9YTUxTY2hlbWEiPg0KICA8TGlua0luZm9Db3JlPg0KICAgIDxMaW5rSWQ+ODk4PC9MaW5rSWQ+DQogICAgPEluZmxvd1ZhbD4yLDc2NDwvSW5mbG93VmFsPg0KICAgIDxEaXNwVmFsPjIsNzY0IDwvRGlzcFZhbD4NCiAgICA8TGFzdFVwZFRpbWU+MjAyNS8wMS8zMSAxODo1NjowNz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M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NzY0LDI5NiwwMDA8L09yaWdpbmFsVmFsPg0KICAgIDxMYXN0TnVtVmFsPjIsNzY0PC9MYXN0TnVtVmFsPg0KICAgIDxSYXdMaW5rVmFsPjIsNzY0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9" Error="">PD94bWwgdmVyc2lvbj0iMS4wIiBlbmNvZGluZz0idXRmLTgiPz4NCjxMaW5rSW5mb0V4Y2VsIHhtbG5zOnhzaT0iaHR0cDovL3d3dy53My5vcmcvMjAwMS9YTUxTY2hlbWEtaW5zdGFuY2UiIHhtbG5zOnhzZD0iaHR0cDovL3d3dy53My5vcmcvMjAwMS9YTUxTY2hlbWEiPg0KICA8TGlua0luZm9Db3JlPg0KICAgIDxMaW5rSWQ+ODk5PC9MaW5rSWQ+DQogICAgPEluZmxvd1ZhbD4yNCwzNDk8L0luZmxvd1ZhbD4NCiAgICA8RGlzcFZhbD4yNCwzNDkgPC9EaXNwVmFsPg0KICAgIDxMYXN0VXBkVGltZT4yMDI1LzAxLzMxIDE4OjU2OjA3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zQ5LDI0OSwwMDA8L09yaWdpbmFsVmFsPg0KICAgIDxMYXN0TnVtVmFsPjI0LDM0OTwvTGFzdE51bVZhbD4NCiAgICA8UmF3TGlua1ZhbD4yNCwzNDk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0" Error="">PD94bWwgdmVyc2lvbj0iMS4wIiBlbmNvZGluZz0idXRmLTgiPz4NCjxMaW5rSW5mb0V4Y2VsIHhtbG5zOnhzaT0iaHR0cDovL3d3dy53My5vcmcvMjAwMS9YTUxTY2hlbWEtaW5zdGFuY2UiIHhtbG5zOnhzZD0iaHR0cDovL3d3dy53My5vcmcvMjAwMS9YTUxTY2hlbWEiPg0KICA8TGlua0luZm9Db3JlPg0KICAgIDxMaW5rSWQ+OTAwPC9MaW5rSWQ+DQogICAgPEluZmxvd1ZhbD40NSw5NzQ8L0luZmxvd1ZhbD4NCiAgICA8RGlzcFZhbD40NSw5NzQgPC9EaXNwVmFsPg0KICAgIDxMYXN0VXBkVGltZT4yMDI1LzAxLzMxIDE4OjU2OjA3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UsOTc0LDk1NywwMDA8L09yaWdpbmFsVmFsPg0KICAgIDxMYXN0TnVtVmFsPjQ1LDk3NDwvTGFzdE51bVZhbD4NCiAgICA8UmF3TGlua1ZhbD40NSw5Nz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1" Error="">PD94bWwgdmVyc2lvbj0iMS4wIiBlbmNvZGluZz0idXRmLTgiPz4NCjxMaW5rSW5mb0V4Y2VsIHhtbG5zOnhzaT0iaHR0cDovL3d3dy53My5vcmcvMjAwMS9YTUxTY2hlbWEtaW5zdGFuY2UiIHhtbG5zOnhzZD0iaHR0cDovL3d3dy53My5vcmcvMjAwMS9YTUxTY2hlbWEiPg0KICA8TGlua0luZm9Db3JlPg0KICAgIDxMaW5rSWQ+OTAxPC9MaW5rSWQ+DQogICAgPEluZmxvd1ZhbD43LDc4NTwvSW5mbG93VmFsPg0KICAgIDxEaXNwVmFsPjcsNzg1IDwvRGlzcFZhbD4NCiAgICA8TGFzdFVwZFRpbWU+MjAyNS8wMS8zMSAxODo1NjowNz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MTIwMkE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43LDc4NSw2MTYsMDAwPC9PcmlnaW5hbFZhbD4NCiAgICA8TGFzdE51bVZhbD43LDc4NTwvTGFzdE51bVZhbD4NCiAgICA8UmF3TGlua1ZhbD43LDc4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2" Error="">PD94bWwgdmVyc2lvbj0iMS4wIiBlbmNvZGluZz0idXRmLTgiPz4NCjxMaW5rSW5mb0V4Y2VsIHhtbG5zOnhzaT0iaHR0cDovL3d3dy53My5vcmcvMjAwMS9YTUxTY2hlbWEtaW5zdGFuY2UiIHhtbG5zOnhzZD0iaHR0cDovL3d3dy53My5vcmcvMjAwMS9YTUxTY2hlbWEiPg0KICA8TGlua0luZm9Db3JlPg0KICAgIDxMaW5rSWQ+OTAyPC9MaW5rSWQ+DQogICAgPEluZmxvd1ZhbD4zOCw4NDg8L0luZmxvd1ZhbD4NCiAgICA8RGlzcFZhbD4zOCw4NDggPC9EaXNwVmFsPg0KICAgIDxMYXN0VXBkVGltZT4yMDI1LzAxLzMxIDE4OjU2OjA3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ODQ4LDczNywwMDA8L09yaWdpbmFsVmFsPg0KICAgIDxMYXN0TnVtVmFsPjM4LDg0ODwvTGFzdE51bVZhbD4NCiAgICA8UmF3TGlua1ZhbD4zOCw4NDg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3" Error="">PD94bWwgdmVyc2lvbj0iMS4wIiBlbmNvZGluZz0idXRmLTgiPz4NCjxMaW5rSW5mb0V4Y2VsIHhtbG5zOnhzaT0iaHR0cDovL3d3dy53My5vcmcvMjAwMS9YTUxTY2hlbWEtaW5zdGFuY2UiIHhtbG5zOnhzZD0iaHR0cDovL3d3dy53My5vcmcvMjAwMS9YTUxTY2hlbWEiPg0KICA8TGlua0luZm9Db3JlPg0KICAgIDxMaW5rSWQ+OTAzPC9MaW5rSWQ+DQogICAgPEluZmxvd1ZhbD4xLDA5OSw1MjA8L0luZmxvd1ZhbD4NCiAgICA8RGlzcFZhbD4xLDA5OSw1MjAgPC9EaXNwVmFsPg0KICAgIDxMYXN0VXBkVGltZT4yMDI1LzAxLzMxIDE4OjU2OjA3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Ay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5LDUyMCw2NDAsMDAwPC9PcmlnaW5hbFZhbD4NCiAgICA8TGFzdE51bVZhbD4xLDA5OSw1MjA8L0xhc3ROdW1WYWw+DQogICAgPFJhd0xpbmtWYWw+MSwwOTksNTIw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04" Error="">PD94bWwgdmVyc2lvbj0iMS4wIiBlbmNvZGluZz0idXRmLTgiPz4NCjxMaW5rSW5mb0V4Y2VsIHhtbG5zOnhzaT0iaHR0cDovL3d3dy53My5vcmcvMjAwMS9YTUxTY2hlbWEtaW5zdGFuY2UiIHhtbG5zOnhzZD0iaHR0cDovL3d3dy53My5vcmcvMjAwMS9YTUxTY2hlbWEiPg0KICA8TGlua0luZm9Db3JlPg0KICAgIDxMaW5rSWQ+OTA0PC9MaW5rSWQ+DQogICAgPEluZmxvd1ZhbD4yLDA4NCw0NDU8L0luZmxvd1ZhbD4NCiAgICA8RGlzcFZhbD4yLDA4NCw0NDUgPC9EaXNwVmFsPg0KICAgIDxMYXN0VXBkVGltZT4yMDI1LzAxLzMxIDE4OjU2OjA3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g0LDQ0NSw1NjksMDAwPC9PcmlnaW5hbFZhbD4NCiAgICA8TGFzdE51bVZhbD4yLDA4NCw0NDU8L0xhc3ROdW1WYWw+DQogICAgPFJhd0xpbmtWYWw+MiwwODQsNDQ1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05" Error="">PD94bWwgdmVyc2lvbj0iMS4wIiBlbmNvZGluZz0idXRmLTgiPz4NCjxMaW5rSW5mb0V4Y2VsIHhtbG5zOnhzaT0iaHR0cDovL3d3dy53My5vcmcvMjAwMS9YTUxTY2hlbWEtaW5zdGFuY2UiIHhtbG5zOnhzZD0iaHR0cDovL3d3dy53My5vcmcvMjAwMS9YTUxTY2hlbWEiPg0KICA8TGlua0luZm9Db3JlPg0KICAgIDxMaW5rSWQ+OTA1PC9MaW5rSWQ+DQogICAgPEluZmxvd1ZhbD4xNjAsMzM5PC9JbmZsb3dWYWw+DQogICAgPERpc3BWYWw+MTYwLDMzOSA8L0Rpc3BWYWw+DQogICAgPExhc3RVcGRUaW1lPjIwMjUvMDEvMzEgMTg6NTY6MDc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6" Error="">PD94bWwgdmVyc2lvbj0iMS4wIiBlbmNvZGluZz0idXRmLTgiPz4NCjxMaW5rSW5mb0V4Y2VsIHhtbG5zOnhzaT0iaHR0cDovL3d3dy53My5vcmcvMjAwMS9YTUxTY2hlbWEtaW5zdGFuY2UiIHhtbG5zOnhzZD0iaHR0cDovL3d3dy53My5vcmcvMjAwMS9YTUxTY2hlbWEiPg0KICA8TGlua0luZm9Db3JlPg0KICAgIDxMaW5rSWQ+OTA2PC9MaW5rSWQ+DQogICAgPEluZmxvd1ZhbD45Niw1NDU8L0luZmxvd1ZhbD4NCiAgICA8RGlzcFZhbD45Niw1NDUgPC9EaXNwVmFsPg0KICAgIDxMYXN0VXBkVGltZT4yMDI1LzAxLzMxIDE4OjU2OjA3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TQ1LDAxMSwwMDA8L09yaWdpbmFsVmFsPg0KICAgIDxMYXN0TnVtVmFsPjk2LDU0NTwvTGFzdE51bVZhbD4NCiAgICA8UmF3TGlua1ZhbD45Niw1NDU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7" Error="">PD94bWwgdmVyc2lvbj0iMS4wIiBlbmNvZGluZz0idXRmLTgiPz4NCjxMaW5rSW5mb0V4Y2VsIHhtbG5zOnhzaT0iaHR0cDovL3d3dy53My5vcmcvMjAwMS9YTUxTY2hlbWEtaW5zdGFuY2UiIHhtbG5zOnhzZD0iaHR0cDovL3d3dy53My5vcmcvMjAwMS9YTUxTY2hlbWEiPg0KICA8TGlua0luZm9Db3JlPg0KICAgIDxMaW5rSWQ+OTA3PC9MaW5rSWQ+DQogICAgPEluZmxvd1ZhbD4tMzgsNjI4PC9JbmZsb3dWYWw+DQogICAgPERpc3BWYWw+KDM4LDYyOCk8L0Rpc3BWYWw+DQogICAgPExhc3RVcGRUaW1lPjIwMjUvMDEvMzEgMTg6NTY6MDc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gsNjI4LDQ3OSwwMDA8L09yaWdpbmFsVmFsPg0KICAgIDxMYXN0TnVtVmFsPi0zOCw2Mjg8L0xhc3ROdW1WYWw+DQogICAgPFJhd0xpbmtWYWw+LTM4LDYyO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8" Error="">PD94bWwgdmVyc2lvbj0iMS4wIiBlbmNvZGluZz0idXRmLTgiPz4NCjxMaW5rSW5mb0V4Y2VsIHhtbG5zOnhzaT0iaHR0cDovL3d3dy53My5vcmcvMjAwMS9YTUxTY2hlbWEtaW5zdGFuY2UiIHhtbG5zOnhzZD0iaHR0cDovL3d3dy53My5vcmcvMjAwMS9YTUxTY2hlbWEiPg0KICA8TGlua0luZm9Db3JlPg0KICAgIDxMaW5rSWQ+OTA4PC9MaW5rSWQ+DQogICAgPEluZmxvd1ZhbD4yMDcsMDE4PC9JbmZsb3dWYWw+DQogICAgPERpc3BWYWw+MjA3LDAxOCA8L0Rpc3BWYWw+DQogICAgPExhc3RVcGRUaW1lPjIwMjUvMDEvMzEgMTg6NTY6MDc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yMDcsMDE4LDc1OCwwMDA8L09yaWdpbmFsVmFsPg0KICAgIDxMYXN0TnVtVmFsPjIwNywwMTg8L0xhc3ROdW1WYWw+DQogICAgPFJhd0xpbmtWYWw+MjA3LDAxO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9" Error="">PD94bWwgdmVyc2lvbj0iMS4wIiBlbmNvZGluZz0idXRmLTgiPz4NCjxMaW5rSW5mb0V4Y2VsIHhtbG5zOnhzaT0iaHR0cDovL3d3dy53My5vcmcvMjAwMS9YTUxTY2hlbWEtaW5zdGFuY2UiIHhtbG5zOnhzZD0iaHR0cDovL3d3dy53My5vcmcvMjAwMS9YTUxTY2hlbWEiPg0KICA8TGlua0luZm9Db3JlPg0KICAgIDxMaW5rSWQ+OTA5PC9MaW5rSWQ+DQogICAgPEluZmxvd1ZhbD41MzMsMTg3PC9JbmZsb3dWYWw+DQogICAgPERpc3BWYWw+NTMzLDE4NyA8L0Rpc3BWYWw+DQogICAgPExhc3RVcGRUaW1lPjIwMjUvMDEvMzEgMTg6NTY6MDc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O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MzMsMTg3LDcwNywwMDA8L09yaWdpbmFsVmFsPg0KICAgIDxMYXN0TnVtVmFsPjUzMywxODc8L0xhc3ROdW1WYWw+DQogICAgPFJhd0xpbmtWYWw+NTMzLDE4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0" Error="">PD94bWwgdmVyc2lvbj0iMS4wIiBlbmNvZGluZz0idXRmLTgiPz4NCjxMaW5rSW5mb0V4Y2VsIHhtbG5zOnhzaT0iaHR0cDovL3d3dy53My5vcmcvMjAwMS9YTUxTY2hlbWEtaW5zdGFuY2UiIHhtbG5zOnhzZD0iaHR0cDovL3d3dy53My5vcmcvMjAwMS9YTUxTY2hlbWEiPg0KICA8TGlua0luZm9Db3JlPg0KICAgIDxMaW5rSWQ+OTEwPC9MaW5rSWQ+DQogICAgPEluZmxvd1ZhbD45NTgsNDYyPC9JbmZsb3dWYWw+DQogICAgPERpc3BWYWw+OTU4LDQ2MiA8L0Rpc3BWYWw+DQogICAgPExhc3RVcGRUaW1lPjIwMjUvMDEvMzEgMTg6NTY6MDc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jEwMFo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U4LDQ2Miw2MTgsMDAwPC9PcmlnaW5hbFZhbD4NCiAgICA8TGFzdE51bVZhbD45NTgsNDYyPC9MYXN0TnVtVmFsPg0KICAgIDxSYXdMaW5rVmFsPjk1OCw0Nj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1" Error="">PD94bWwgdmVyc2lvbj0iMS4wIiBlbmNvZGluZz0idXRmLTgiPz4NCjxMaW5rSW5mb0V4Y2VsIHhtbG5zOnhzaT0iaHR0cDovL3d3dy53My5vcmcvMjAwMS9YTUxTY2hlbWEtaW5zdGFuY2UiIHhtbG5zOnhzZD0iaHR0cDovL3d3dy53My5vcmcvMjAwMS9YTUxTY2hlbWEiPg0KICA8TGlua0luZm9Db3JlPg0KICAgIDxMaW5rSWQ+OTExPC9MaW5rSWQ+DQogICAgPEluZmxvd1ZhbD4zMyw5MDQ8L0luZmxvd1ZhbD4NCiAgICA8RGlzcFZhbD4zMyw5MDQgPC9EaXNwVmFsPg0KICAgIDxMYXN0VXBkVGltZT4yMDI1LzAxLzMxIDE4OjU2OjA3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Iy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zLDkwNCw3MDgsMDAwPC9PcmlnaW5hbFZhbD4NCiAgICA8TGFzdE51bVZhbD4zMyw5MDQ8L0xhc3ROdW1WYWw+DQogICAgPFJhd0xpbmtWYWw+MzMsOTA0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2" Error="">PD94bWwgdmVyc2lvbj0iMS4wIiBlbmNvZGluZz0idXRmLTgiPz4NCjxMaW5rSW5mb0V4Y2VsIHhtbG5zOnhzaT0iaHR0cDovL3d3dy53My5vcmcvMjAwMS9YTUxTY2hlbWEtaW5zdGFuY2UiIHhtbG5zOnhzZD0iaHR0cDovL3d3dy53My5vcmcvMjAwMS9YTUxTY2hlbWEiPg0KICA8TGlua0luZm9Db3JlPg0KICAgIDxMaW5rSWQ+OTEyPC9MaW5rSWQ+DQogICAgPEluZmxvd1ZhbD45OTIsMzY3PC9JbmZsb3dWYWw+DQogICAgPERpc3BWYWw+OTkyLDM2NyA8L0Rpc3BWYWw+DQogICAgPExhc3RVcGRUaW1lPjIwMjUvMDEvMzEgMTg6NTY6MDc8L0xhc3RVcGRUaW1lPg0KICAgIDxXb3Jrc2hlZXROTT5C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jM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kyLDM2NywzMjYsMDAwPC9PcmlnaW5hbFZhbD4NCiAgICA8TGFzdE51bVZhbD45OTIsMzY3PC9MYXN0TnVtVmFsPg0KICAgIDxSYXdMaW5rVmFsPjk5MiwzNjc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3" Error="">PD94bWwgdmVyc2lvbj0iMS4wIiBlbmNvZGluZz0idXRmLTgiPz4NCjxMaW5rSW5mb0V4Y2VsIHhtbG5zOnhzaT0iaHR0cDovL3d3dy53My5vcmcvMjAwMS9YTUxTY2hlbWEtaW5zdGFuY2UiIHhtbG5zOnhzZD0iaHR0cDovL3d3dy53My5vcmcvMjAwMS9YTUxTY2hlbWEiPg0KICA8TGlua0luZm9Db3JlPg0KICAgIDxMaW5rSWQ+OTEzPC9MaW5rSWQ+DQogICAgPEluZmxvd1ZhbD4zLDA3Niw4MTI8L0luZmxvd1ZhbD4NCiAgICA8RGlzcFZhbD4zLDA3Niw4MTIgPC9EaXNwVmFsPg0KICAgIDxMYXN0VXBkVGltZT4yMDI1LzAxLzMxIDE4OjU2OjA3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lo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c2LDgxMiw4OTUsMDAwPC9PcmlnaW5hbFZhbD4NCiAgICA8TGFzdE51bVZhbD4zLDA3Niw4MTI8L0xhc3ROdW1WYWw+DQogICAgPFJhd0xpbmtWYWw+MywwNzYsODE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7" Error="">PD94bWwgdmVyc2lvbj0iMS4wIiBlbmNvZGluZz0idXRmLTgiPz4NCjxMaW5rSW5mb0V4Y2VsIHhtbG5zOnhzaT0iaHR0cDovL3d3dy53My5vcmcvMjAwMS9YTUxTY2hlbWEtaW5zdGFuY2UiIHhtbG5zOnhzZD0iaHR0cDovL3d3dy53My5vcmcvMjAwMS9YTUxTY2hlbWEiPg0KICA8TGlua0luZm9Db3JlPg0KICAgIDxMaW5rSWQ+OTY3PC9MaW5rSWQ+DQogICAgPEluZmxvd1ZhbD4zNTEuNTk8L0luZmxvd1ZhbD4NCiAgICA8RGlzcFZhbD4zNTEuNTkgPC9EaXNwVmFsPg0KICAgIDxMYXN0VXBkVGltZT4yMDI1LzAxLzMxIDE4OjU2OjA3PC9MYXN0VXBkVGltZT4NCiAgICA8V29ya3NoZWV0Tk0+RVRDPC9Xb3Jrc2hlZXROTT4NCiAgICA8TGlua0NlbGxBZGRyZXNzQTE+QUUyNzwvTGlua0NlbGxBZGRyZXNzQTE+DQogICAgPExpbmtDZWxsQWRkcmVzc1IxQzE+UjI3QzMxPC9MaW5rQ2VsbEFkZHJlc3NSMUMxPg0KICAgIDxDZWxsQmFja2dyb3VuZENvbG9yPjE2Nzc3MjE1PC9DZWxsQmFja2dyb3VuZENvbG9yPg0KICAgIDxDZWxsQmFja2dyb3VuZENvbG9ySW5kZXg+LTQxNDI8L0NlbGxCYWNrZ3JvdW5kQ29sb3JJbmRleD4NCiAgPC9MaW5rSW5mb0NvcmU+DQogIDxMaW5rSW5mb1hzYT4NCiAgICA8QXVJZD4wNTU5Ny8yMi8zLzMvRDIzMDMwMDEwMDAwMDAwMDAwMDAvMS8xLzI0Mi9LMjUwMDAwMDAjL1IzMDEwMDBa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zAwMTAwMDAwMDAwMDAwMDwvRHRLaW5kSWQ+DQogICAgPERvY1R5cD4xPC9Eb2NUeXA+DQogICAgPERvY1R5cE5tIC8+DQogICAgPFN1bUFjVHlwPjE8L1N1bUFjVHlwPg0KICAgIDxTaGVldFR5cD4yNDI8L1NoZWV0VHlwPg0KICAgIDxTaGVldE5tPumWi+ekuuaVsOWApOeiuuiqjSjplovnpLrljZjkvY0xKTwvU2hlZXRObT4NCiAgICA8SXRlbUlkPksyNTAwMDAwMCM8L0l0ZW1JZD4NCiAgICA8RGlzcEl0ZW1JZD5LMjUwMDAwMDAwPC9EaXNwSXRlbUlkPg0KICAgIDxDb2xJZD5SMzAxMDAwWjAjPC9Db2xJZD4NCiAgICA8VGVtQXhpc1R5cD4xMDAwMDA8L1RlbUF4aXNUeXA+DQogICAgPE1lbnVObT7vvJHmoKrlvZPjgZ/jgorliKnnm4o8L01lbnVObT4NCiAgICA8SXRlbU5tPuWfuuacrOeahO+8keagquW9k+OBn+OCiuW9k+acn+WIqeebiu+8iOimquS8muekvuOBruaJgOacieiAheOBq+W4sOWxnu+8iTwvSXRlbU5tPg0KICAgIDxDb2xObT7lvZPmnJ/lkIjoqIg8L0NvbE5tPg0KICAgIDxPcmlnaW5hbFZhbD4zNTEuNTkzPC9PcmlnaW5hbFZhbD4NCiAgICA8TGFzdE51bVZhbD4zNTEuNTk8L0xhc3ROdW1WYWw+DQogICAgPFJhd0xpbmtWYWw+MzUxLjU5PC9SYXdMaW5rVmFsPg0KICAgIDxWaWV3VW5pdFR5cD4xPC9WaWV3VW5pdFR5cD4NCiAgICA8RGVjaW1hbFBvaW50PjI8L0RlY2ltYWxQb2ludD4NCiAgICA8Um91bmRUeXA+MTwvUm91bmRUeXA+DQogICAgPE51bVRleHRUeXA+MzwvTnVtVGV4dFR5cD4NCiAgICA8Q2xhc3NUeXA+MzwvQ2xhc3NUeXA+DQogICAgPERUb3RhbFlNREhNUz4yMDI1LzAxLzI5IDE3OjIyOjQ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6" Error="">PD94bWwgdmVyc2lvbj0iMS4wIiBlbmNvZGluZz0idXRmLTgiPz4NCjxMaW5rSW5mb0V4Y2VsIHhtbG5zOnhzaT0iaHR0cDovL3d3dy53My5vcmcvMjAwMS9YTUxTY2hlbWEtaW5zdGFuY2UiIHhtbG5zOnhzZD0iaHR0cDovL3d3dy53My5vcmcvMjAwMS9YTUxTY2hlbWEiPg0KICA8TGlua0luZm9Db3JlPg0KICAgIDxMaW5rSWQ+OTY2PC9MaW5rSWQ+DQogICAgPEluZmxvd1ZhbD4zLDA3Ni44PC9JbmZsb3dWYWw+DQogICAgPERpc3BWYWw+MywwNzYuODwvRGlzcFZhbD4NCiAgICA8TGFzdFVwZFRpbWU+MjAyNS8wMS8zMSAxODo1NjowNzwvTGFzdFVwZFRpbWU+DQogICAgPFdvcmtzaGVldE5NPkVUQz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MvMy9EMjMwMTUwMDUwMTAwMDAwMDAwMC8xLzEvMjQyL0sxMjI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MjAwMDAwIzwvSXRlbUlkPg0KICAgIDxEaXNwSXRlbUlkPksxMjIwMDAwMDA8L0Rpc3BJdGVtSWQ+DQogICAgPENvbElkPlIzMDEwMDAwMCM8L0NvbElkPg0KICAgIDxUZW1BeGlzVHlwPjEwMDAwMDwvVGVtQXhpc1R5cD4NCiAgICA8TWVudU5tPuiyoeaUv+eKtuaFizwvTWVudU5tPg0KICAgIDxJdGVtTm0+6LOH55Sj5ZCI6KiIPC9JdGVtTm0+DQogICAgPENvbE5tPjIy5pyfM1E8L0NvbE5tPg0KICAgIDxPcmlnaW5hbFZhbD4zLDA3Niw4MTIsODk1LDAwMDwvT3JpZ2luYWxWYWw+DQogICAgPExhc3ROdW1WYWw+MywwNzYsODEyPC9MYXN0TnVtVmFsPg0KICAgIDxSYXdMaW5rVmFsPjMsMDc2LDgxMjwvUmF3TGlua1ZhbD4NCiAgICA8Vmlld1VuaXRUeXA+NzwvVmlld1VuaXRUeXA+DQogICAgPERlY2ltYWxQb2ludD4wPC9EZWNpbWFsUG9pbnQ+DQogICAgPFJvdW5kVHlwPjI8L1JvdW5kVHlwPg0KICAgIDxOdW1UZXh0VHlwPjM8L051bVRleHRUeXA+DQogICAgPENsYXNzVHlwPjM8L0NsYXNzVHlwPg0KICAgIDxEVG90YWxZTURITVM+MjAyNS8wMS8yOSAxNzoyMzow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1" Error="">PD94bWwgdmVyc2lvbj0iMS4wIiBlbmNvZGluZz0idXRmLTgiPz4NCjxMaW5rSW5mb0V4Y2VsIHhtbG5zOnhzaT0iaHR0cDovL3d3dy53My5vcmcvMjAwMS9YTUxTY2hlbWEtaW5zdGFuY2UiIHhtbG5zOnhzZD0iaHR0cDovL3d3dy53My5vcmcvMjAwMS9YTUxTY2hlbWEiPg0KICA8TGlua0luZm9Db3JlPg0KICAgIDxMaW5rSWQ+OTcxPC9MaW5rSWQ+DQogICAgPEluZmxvd1ZhbD4tODExPC9JbmZsb3dWYWw+DQogICAgPERpc3BWYWw+KDgxMSk8L0Rpc3BWYWw+DQogICAgPExhc3RVcGRUaW1lPjIwMjUvMDEvMzEgMTg6NTY6MDc8L0xhc3RVcGRUaW1lPg0KICAgIDxXb3Jrc2hlZXROTT5DR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04MTEsOTU4LDAwMDwvT3JpZ2luYWxWYWw+DQogICAgPExhc3ROdW1WYWw+LTgxMTwvTGFzdE51bVZhbD4NCiAgICA8UmF3TGlua1ZhbD4tODEx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0" Error="">PD94bWwgdmVyc2lvbj0iMS4wIiBlbmNvZGluZz0idXRmLTgiPz4NCjxMaW5rSW5mb0V4Y2VsIHhtbG5zOnhzaT0iaHR0cDovL3d3dy53My5vcmcvMjAwMS9YTUxTY2hlbWEtaW5zdGFuY2UiIHhtbG5zOnhzZD0iaHR0cDovL3d3dy53My5vcmcvMjAwMS9YTUxTY2hlbWEiPg0KICA8TGlua0luZm9Db3JlPg0KICAgIDxMaW5rSWQ+OTcwPC9MaW5rSWQ+DQogICAgPEluZmxvd1ZhbD42NTY8L0luZmxvd1ZhbD4NCiAgICA8RGlzcFZhbD42NTYgPC9EaXNwVmFsPg0KICAgIDxMYXN0VXBkVGltZT4yMDI1LzAxLzMxIDE4OjU2OjA3PC9MYXN0VXBkVGltZT4NCiAgICA8V29ya3NoZWV0Tk0+Q0b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zwvSXRlbUlkPg0KICAgIDxEaXNwSXRlbUlkPks2MzAwNTUwMDwvRGlzcEl0ZW1JZD4NCiAgICA8Q29sSWQ+UjMwMTAwMDAwIzwvQ29sSWQ+DQogICAgPFRlbUF4aXNUeXA+MTAwMDAwPC9UZW1BeGlzVHlwPg0KICAgIDxNZW51Tm0+6YCj57WQQ0boqIjnrpfmm7g8L01lbnVObT4NCiAgICA8SXRlbU5tPumdnuaUr+mFjeaMgeWIhuagquS4u+OBuOOBruWtkOS8muekvuaMgeWIhuWjsuWNtOOBq+OCiOOCi+WPjuWFpTwvSXRlbU5tPg0KICAgIDxDb2xObT7lvZPmnJ/ph5HpoY08L0NvbE5tPg0KICAgIDxPcmlnaW5hbFZhbD42NTYsNDQ3LDAwMDwvT3JpZ2luYWxWYWw+DQogICAgPExhc3ROdW1WYWw+NjU2PC9MYXN0TnVtVmFsPg0KICAgIDxSYXdMaW5rVmFsPjY1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8" Error="">PD94bWwgdmVyc2lvbj0iMS4wIiBlbmNvZGluZz0idXRmLTgiPz4NCjxMaW5rSW5mb0V4Y2VsIHhtbG5zOnhzaT0iaHR0cDovL3d3dy53My5vcmcvMjAwMS9YTUxTY2hlbWEtaW5zdGFuY2UiIHhtbG5zOnhzZD0iaHR0cDovL3d3dy53My5vcmcvMjAwMS9YTUxTY2hlbWEiPg0KICA8TGlua0luZm9Db3JlPg0KICAgIDxMaW5rSWQ+OTQ4PC9MaW5rSWQ+DQogICAgPEluZmxvd1ZhbD41NjY8L0luZmxvd1ZhbD4NCiAgICA8RGlzcFZhbD41NjYgPC9EaXNwVmFsPg0KICAgIDxMYXN0VXBkVGltZT4yMDI1LzAxLzMxIDE4OjU2OjA3PC9MYXN0VXBkVGltZT4NCiAgICA8V29ya3NoZWV0Tk0+Q0b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41NjYsMjAwLDAwMDwvT3JpZ2luYWxWYWw+DQogICAgPExhc3ROdW1WYWw+NTY2PC9MYXN0TnVtVmFsPg0KICAgIDxSYXdMaW5rVmFsPjU2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9" Error="">PD94bWwgdmVyc2lvbj0iMS4wIiBlbmNvZGluZz0idXRmLTgiPz4NCjxMaW5rSW5mb0V4Y2VsIHhtbG5zOnhzaT0iaHR0cDovL3d3dy53My5vcmcvMjAwMS9YTUxTY2hlbWEtaW5zdGFuY2UiIHhtbG5zOnhzZD0iaHR0cDovL3d3dy53My5vcmcvMjAwMS9YTUxTY2hlbWEiPg0KICA8TGlua0luZm9Db3JlPg0KICAgIDxMaW5rSWQ+OTU5PC9MaW5rSWQ+DQogICAgPEluZmxvd1ZhbCAvPg0KICAgIDxEaXNwVmFsIC8+DQogICAgPExhc3RVcGRUaW1lPjIwMjUvMDEvMzEgMTg6NTY6MDc8L0xhc3RVcGRUaW1lPg0KICAgIDxXb3Jrc2hlZXROTT5DR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zMEE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QTAwMDAjPC9JdGVtSWQ+DQogICAgPERpc3BJdGVtSWQ+SzYzMEEwMDAwMDwvRGlzcEl0ZW1JZD4NCiAgICA8Q29sSWQ+UjMwMTAwMDAwIzwvQ29sSWQ+DQogICAgPFRlbUF4aXNUeXA+MTAwMDAwPC9UZW1BeGlzVHlwPg0KICAgIDxNZW51Tm0+6YCj57WQQ0boqIjnrpfmm7g8L01lbnVObT4NCiAgICA8SXRlbU5tPuOBneOBruS7l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9" Error="">PD94bWwgdmVyc2lvbj0iMS4wIiBlbmNvZGluZz0idXRmLTgiPz4NCjxMaW5rSW5mb0V4Y2VsIHhtbG5zOnhzaT0iaHR0cDovL3d3dy53My5vcmcvMjAwMS9YTUxTY2hlbWEtaW5zdGFuY2UiIHhtbG5zOnhzZD0iaHR0cDovL3d3dy53My5vcmcvMjAwMS9YTUxTY2hlbWEiPg0KICA8TGlua0luZm9Db3JlPg0KICAgIDxMaW5rSWQ+OTY5PC9MaW5rSWQ+DQogICAgPEluZmxvd1ZhbD44MzE8L0luZmxvd1ZhbD4NCiAgICA8RGlzcFZhbD44MzEgPC9EaXNwVmFsPg0KICAgIDxMYXN0VXBkVGltZT4yMDI1LzAxLzMxIDE4OjU2OjA3PC9MYXN0VXBkVGltZT4NCiAgICA8V29ya3NoZWV0Tk0+UEzjgJBJRlJT44CRIDwvV29ya3NoZWV0Tk0+DQogICAgPExpbmtDZWxsQWRkcmVzc0ExPlMyNTwvTGlua0NlbGxBZGRyZXNzQTE+DQogICAgPExpbmtDZWxsQWRkcmVzc1IxQzE+UjI1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U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gzMSw4NDYsMDAwPC9PcmlnaW5hbFZhbD4NCiAgICA8TGFzdE51bVZhbD44MzE8L0xhc3ROdW1WYWw+DQogICAgPFJhd0xpbmtWYWw+ODMx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s>
</XAE>
</file>

<file path=customXml/itemProps1.xml><?xml version="1.0" encoding="utf-8"?>
<ds:datastoreItem xmlns:ds="http://schemas.openxmlformats.org/officeDocument/2006/customXml" ds:itemID="{29D86B9B-40C0-4DFB-B13C-344284D955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PL【JGAAP】</vt:lpstr>
      <vt:lpstr>PL【IFRS】 </vt:lpstr>
      <vt:lpstr>PL QTR【JGAAP】</vt:lpstr>
      <vt:lpstr>PL QTR【IFRS】  </vt:lpstr>
      <vt:lpstr>BS【JGAAP】</vt:lpstr>
      <vt:lpstr>BS【IFRS】</vt:lpstr>
      <vt:lpstr>CF【JGAAP】</vt:lpstr>
      <vt:lpstr>CF【IFRS】</vt:lpstr>
      <vt:lpstr>SEGMENT【JGAAP】</vt:lpstr>
      <vt:lpstr>SEGMENT【IFRS】</vt:lpstr>
      <vt:lpstr>GROUP（1） </vt:lpstr>
      <vt:lpstr>GROUP  (2)</vt:lpstr>
      <vt:lpstr>ETC</vt:lpstr>
      <vt:lpstr>BS【IFRS】!Print_Area</vt:lpstr>
      <vt:lpstr>BS【JGAAP】!Print_Area</vt:lpstr>
      <vt:lpstr>CF【IFRS】!Print_Area</vt:lpstr>
      <vt:lpstr>CF【JGAAP】!Print_Area</vt:lpstr>
      <vt:lpstr>ETC!Print_Area</vt:lpstr>
      <vt:lpstr>'GROUP  (2)'!Print_Area</vt:lpstr>
      <vt:lpstr>'GROUP（1） '!Print_Area</vt:lpstr>
      <vt:lpstr>'PL QTR【IFRS】  '!Print_Area</vt:lpstr>
      <vt:lpstr>'PL QTR【JGAAP】'!Print_Area</vt:lpstr>
      <vt:lpstr>'PL【IFRS】 '!Print_Area</vt:lpstr>
      <vt:lpstr>PL【JGAAP】!Print_Area</vt:lpstr>
      <vt:lpstr>SEGMENT【IFRS】!Print_Area</vt:lpstr>
      <vt:lpstr>SEGMENT【JGAAP】!Print_Area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2016-05-13T01:29:45Z</dcterms:created>
  <dcterms:modified xsi:type="dcterms:W3CDTF">2025-02-03T04:32:11Z</dcterms:modified>
</cp:coreProperties>
</file>